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1400" windowHeight="54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<sst xmlns="http://schemas.openxmlformats.org/spreadsheetml/2006/main" count="1223" uniqueCount="265">
  <si>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</si>
  <si>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</si>
  <si>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</si>
  <si>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</si>
  <si>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</si>
  <si>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</si>
  <si>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</si>
  <si>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</si>
  <si>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</si>
  <si>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</si>
  <si>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сельского поселения Субханкуловский сельсовет муниципального района Туймазинский район РБ</t>
  </si>
  <si>
    <t xml:space="preserve">по ОКПО   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</si>
  <si>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</si>
  <si>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</si>
  <si>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</si>
  <si>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Бюджет сельского поселения Субханкуловский сельсовет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</si>
  <si>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</si>
  <si>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</si>
  <si>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</si>
  <si>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</si>
  <si>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</si>
  <si>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</si>
  <si>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</si>
  <si>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</si>
  <si>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</si>
  <si>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</si>
  <si>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</si>
  <si>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</si>
  <si>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</si>
  <si>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</si>
  <si>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</si>
  <si>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</si>
  <si>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</si>
  <si>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</si>
  <si>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</si>
  <si>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</si>
  <si>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</si>
  <si>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-</t>
  </si>
  <si>
    <t>0201001</t>
  </si>
  <si>
    <t>0000</t>
  </si>
  <si>
    <t>791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</si>
  <si>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</si>
  <si>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</si>
  <si>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</si>
  <si>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</si>
  <si>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</si>
  <si>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</si>
  <si>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</si>
  <si>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</si>
  <si>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</si>
  <si>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0104</t>
  </si>
  <si>
    <t>16000</t>
  </si>
  <si>
    <t>02040</t>
  </si>
  <si>
    <t>122</t>
  </si>
  <si>
    <t>Услуги связи</t>
  </si>
  <si>
    <t>242</t>
  </si>
  <si>
    <t>221</t>
  </si>
  <si>
    <t>Прочие работы, услуги</t>
  </si>
  <si>
    <t>0113</t>
  </si>
  <si>
    <t>244</t>
  </si>
  <si>
    <t>09040</t>
  </si>
  <si>
    <t>Увеличение стоимости основных средств</t>
  </si>
  <si>
    <t>Транспортные услуги</t>
  </si>
  <si>
    <t>0409</t>
  </si>
  <si>
    <t>03150</t>
  </si>
  <si>
    <t>222</t>
  </si>
  <si>
    <t>Увеличение стоимости материальных запасов</t>
  </si>
  <si>
    <t>74040</t>
  </si>
  <si>
    <t>0412</t>
  </si>
  <si>
    <t>03330</t>
  </si>
  <si>
    <t>0501</t>
  </si>
  <si>
    <t>03610</t>
  </si>
  <si>
    <t>S9602</t>
  </si>
  <si>
    <t>831</t>
  </si>
  <si>
    <t>0502</t>
  </si>
  <si>
    <t>03560</t>
  </si>
  <si>
    <t>414</t>
  </si>
  <si>
    <t>72350</t>
  </si>
  <si>
    <t>810</t>
  </si>
  <si>
    <t>S2350</t>
  </si>
  <si>
    <t>Заработная плата</t>
  </si>
  <si>
    <t>0102</t>
  </si>
  <si>
    <t>0203</t>
  </si>
  <si>
    <t>121</t>
  </si>
  <si>
    <t>211</t>
  </si>
  <si>
    <t>Начисления на выплаты по оплате труда</t>
  </si>
  <si>
    <t>129</t>
  </si>
  <si>
    <t>213</t>
  </si>
  <si>
    <t>851</t>
  </si>
  <si>
    <t>852</t>
  </si>
  <si>
    <t>0107</t>
  </si>
  <si>
    <t>0503</t>
  </si>
  <si>
    <t>1003</t>
  </si>
  <si>
    <t>0587</t>
  </si>
  <si>
    <t>Безвозмездные перечисления государственным и муниципальным организациям</t>
  </si>
  <si>
    <t>1101</t>
  </si>
  <si>
    <t>621</t>
  </si>
  <si>
    <t>241</t>
  </si>
  <si>
    <t>622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</si>
  <si>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</si>
  <si>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</si>
  <si>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</si>
  <si>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</si>
  <si>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</si>
  <si>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</si>
  <si>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</si>
  <si>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</si>
  <si>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</si>
  <si>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</si>
  <si>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</si>
  <si>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</si>
  <si>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</si>
  <si>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</si>
  <si>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</si>
  <si>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</si>
  <si>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</si>
  <si>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</si>
  <si>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Ф.М. Сайфуллин</t>
  </si>
  <si>
    <t>Руководитель финансово- экономической службы</t>
  </si>
  <si>
    <t>(подпись)</t>
  </si>
  <si>
    <t>(расшифровка подписи)</t>
  </si>
  <si>
    <t>042278494</t>
  </si>
  <si>
    <t>80651461</t>
  </si>
  <si>
    <t>% исполнения плана</t>
  </si>
  <si>
    <t>0111</t>
  </si>
  <si>
    <t>99000</t>
  </si>
  <si>
    <t>07500</t>
  </si>
  <si>
    <t>870</t>
  </si>
  <si>
    <t>Глава СП</t>
  </si>
  <si>
    <t>Начальник МКУ ЦБ</t>
  </si>
  <si>
    <t>А.Р.Гафарова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</si>
  <si>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</si>
  <si>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</si>
  <si>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</si>
  <si>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</si>
  <si>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</si>
  <si>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</si>
  <si>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</si>
  <si>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</si>
  <si>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</si>
  <si>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</si>
  <si>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</si>
  <si>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</si>
  <si>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</si>
  <si>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</si>
  <si>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</si>
  <si>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</si>
  <si>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</si>
  <si>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</si>
  <si>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</si>
  <si>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</si>
  <si>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</si>
  <si>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</si>
  <si>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</si>
  <si>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</si>
  <si>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0202001</t>
  </si>
  <si>
    <t>0203001</t>
  </si>
  <si>
    <t>0301001</t>
  </si>
  <si>
    <t>0302001</t>
  </si>
  <si>
    <t>0103010</t>
  </si>
  <si>
    <t>0603310</t>
  </si>
  <si>
    <t>0604310</t>
  </si>
  <si>
    <t>0402001</t>
  </si>
  <si>
    <t>6000</t>
  </si>
  <si>
    <t>0002</t>
  </si>
  <si>
    <t>7101</t>
  </si>
  <si>
    <t>7105</t>
  </si>
  <si>
    <t>7301</t>
  </si>
  <si>
    <t>7502</t>
  </si>
  <si>
    <t>7503</t>
  </si>
  <si>
    <t>0503510</t>
  </si>
  <si>
    <t>0507510</t>
  </si>
  <si>
    <t>0904510</t>
  </si>
  <si>
    <t>0199510</t>
  </si>
  <si>
    <t>0205310</t>
  </si>
  <si>
    <t>3305010</t>
  </si>
  <si>
    <t>5104002</t>
  </si>
  <si>
    <t>0505010</t>
  </si>
  <si>
    <t>0100110</t>
  </si>
  <si>
    <t>0208810</t>
  </si>
  <si>
    <t>0208910</t>
  </si>
  <si>
    <t>0299910</t>
  </si>
  <si>
    <t>0301510</t>
  </si>
  <si>
    <t>0401410</t>
  </si>
  <si>
    <t>0499910</t>
  </si>
  <si>
    <t>0905410</t>
  </si>
  <si>
    <t>02030</t>
  </si>
  <si>
    <t>212.3</t>
  </si>
  <si>
    <t>223.1</t>
  </si>
  <si>
    <t>225.6</t>
  </si>
  <si>
    <t>226.7</t>
  </si>
  <si>
    <t>340.3</t>
  </si>
  <si>
    <t>Прочие расходы(Налоги на имущество,транспортный,земельный)</t>
  </si>
  <si>
    <t>290.1.1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</si>
  <si>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</si>
  <si>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</si>
  <si>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00220</t>
  </si>
  <si>
    <t>290.8</t>
  </si>
  <si>
    <t>Резервные фонды</t>
  </si>
  <si>
    <t>резервные фонды местных администраций</t>
  </si>
  <si>
    <t>Другие общегосударственные вопросы</t>
  </si>
  <si>
    <t>02290</t>
  </si>
  <si>
    <t>226.10</t>
  </si>
  <si>
    <t>09020</t>
  </si>
  <si>
    <t>Текущий ремонт (ремонт)</t>
  </si>
  <si>
    <t>225.2</t>
  </si>
  <si>
    <t>310.2</t>
  </si>
  <si>
    <t>Мобилизационная и вневойсковая подготовка</t>
  </si>
  <si>
    <t>51180</t>
  </si>
  <si>
    <t>223.4</t>
  </si>
  <si>
    <t>223.6</t>
  </si>
  <si>
    <t>223.7</t>
  </si>
  <si>
    <t>225.1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</si>
  <si>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</si>
  <si>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</si>
  <si>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</si>
  <si>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выплаты (Другие выплаты)</t>
  </si>
  <si>
    <t>340,3</t>
  </si>
  <si>
    <t>Услуги в области информационных технологий</t>
  </si>
  <si>
    <t>Другие расходы по содержанию имущества</t>
  </si>
  <si>
    <t>Оплата услуг отопления(тэц)</t>
  </si>
  <si>
    <t>Оплата услуг холодного водоснабжения</t>
  </si>
  <si>
    <t>Оплата услуг электроэнергии</t>
  </si>
  <si>
    <t>Оплата услуг водоотведения</t>
  </si>
  <si>
    <t>Содержание в чистоте помещений,зданий,дворов,иного имущества</t>
  </si>
  <si>
    <t>Иные работы и услуги</t>
  </si>
  <si>
    <t>226.5</t>
  </si>
  <si>
    <t>Услуги по охране(в том числе вневедомственной и пожарной)</t>
  </si>
  <si>
    <t>226.6</t>
  </si>
  <si>
    <t>Услуги по страхованию</t>
  </si>
  <si>
    <t>226.8</t>
  </si>
  <si>
    <t>Типографские работы,услуги</t>
  </si>
  <si>
    <t>уплата иных налогов</t>
  </si>
  <si>
    <t>290.1.2</t>
  </si>
  <si>
    <t>Иные расходы,связанные с увеличением стоимости основных средств</t>
  </si>
  <si>
    <t>226.3</t>
  </si>
  <si>
    <t>Проектно-изыскательные работы</t>
  </si>
  <si>
    <t>Другие вопросы в области национальной экономики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</si>
  <si>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предусмотренным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</si>
  <si>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226.2</t>
  </si>
  <si>
    <t>Жилищное хозяйство</t>
  </si>
  <si>
    <t>Капитальное строительство</t>
  </si>
  <si>
    <t>15000</t>
  </si>
  <si>
    <t>03530</t>
  </si>
  <si>
    <t>310.1</t>
  </si>
  <si>
    <t>95020</t>
  </si>
  <si>
    <t>96020</t>
  </si>
  <si>
    <t>Возмещение убытков и вреда,судебных издержек</t>
  </si>
  <si>
    <t>290.5</t>
  </si>
  <si>
    <t>Коммунальное хозяйство</t>
  </si>
  <si>
    <t>Пусконаладочные работы</t>
  </si>
  <si>
    <t>225.5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</si>
  <si>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</si>
  <si>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Благоустройство</t>
  </si>
  <si>
    <t>06050</t>
  </si>
  <si>
    <t>Другие расходы о содержанию имущества</t>
  </si>
  <si>
    <t>Монтажные работы</t>
  </si>
  <si>
    <t>226.4</t>
  </si>
  <si>
    <t>Уплата налогов (включаемых в состав расходов),государственных пошлин и сборов,разного рода платежей</t>
  </si>
  <si>
    <t>Социальное обеспечение населения</t>
  </si>
  <si>
    <t>05870</t>
  </si>
  <si>
    <t xml:space="preserve">Физическая культура </t>
  </si>
  <si>
    <t>48290</t>
  </si>
  <si>
    <t>72010</t>
  </si>
  <si>
    <t>«01» января 2017 г.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</si>
</sst>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</numFmts>
  <fonts count="39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right"/>
    </xf>
    <xf numFmtId="172" fontId="1" fillId="33" borderId="11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/>
    </xf>
    <xf numFmtId="174" fontId="1" fillId="33" borderId="13" xfId="0" applyNumberFormat="1" applyFont="1" applyFill="1" applyBorder="1" applyAlignment="1">
      <alignment horizontal="right" vertical="top"/>
    </xf>
    <xf numFmtId="174" fontId="1" fillId="33" borderId="14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Alignment="1">
      <alignment horizontal="left" vertical="top"/>
    </xf>
    <xf numFmtId="0" fontId="1" fillId="33" borderId="15" xfId="0" applyNumberFormat="1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/>
    </xf>
    <xf numFmtId="0" fontId="1" fillId="33" borderId="17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0" fontId="1" fillId="33" borderId="18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right" vertical="top"/>
    </xf>
    <xf numFmtId="0" fontId="1" fillId="33" borderId="19" xfId="0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center" vertical="top"/>
    </xf>
    <xf numFmtId="1" fontId="1" fillId="33" borderId="20" xfId="0" applyNumberFormat="1" applyFont="1" applyFill="1" applyBorder="1" applyAlignment="1">
      <alignment horizontal="center" vertical="top"/>
    </xf>
    <xf numFmtId="0" fontId="1" fillId="33" borderId="21" xfId="0" applyNumberFormat="1" applyFont="1" applyFill="1" applyBorder="1" applyAlignment="1">
      <alignment horizontal="center" vertical="top"/>
    </xf>
    <xf numFmtId="0" fontId="1" fillId="33" borderId="22" xfId="0" applyNumberFormat="1" applyFont="1" applyFill="1" applyBorder="1" applyAlignment="1">
      <alignment horizontal="left" vertical="top"/>
    </xf>
    <xf numFmtId="1" fontId="1" fillId="33" borderId="23" xfId="0" applyNumberFormat="1" applyFont="1" applyFill="1" applyBorder="1" applyAlignment="1">
      <alignment horizontal="center" vertical="top"/>
    </xf>
    <xf numFmtId="0" fontId="1" fillId="33" borderId="24" xfId="0" applyNumberFormat="1" applyFont="1" applyFill="1" applyBorder="1" applyAlignment="1">
      <alignment horizontal="left" vertical="top"/>
    </xf>
    <xf numFmtId="0" fontId="1" fillId="33" borderId="25" xfId="0" applyNumberFormat="1" applyFont="1" applyFill="1" applyBorder="1" applyAlignment="1">
      <alignment horizontal="left" vertical="top"/>
    </xf>
    <xf numFmtId="0" fontId="1" fillId="33" borderId="26" xfId="0" applyNumberFormat="1" applyFont="1" applyFill="1" applyBorder="1" applyAlignment="1">
      <alignment horizontal="left" vertical="top"/>
    </xf>
    <xf numFmtId="1" fontId="1" fillId="33" borderId="21" xfId="0" applyNumberFormat="1" applyFont="1" applyFill="1" applyBorder="1" applyAlignment="1">
      <alignment horizontal="center" vertical="top"/>
    </xf>
    <xf numFmtId="174" fontId="1" fillId="33" borderId="12" xfId="0" applyNumberFormat="1" applyFont="1" applyFill="1" applyBorder="1" applyAlignment="1">
      <alignment horizontal="right" vertical="top"/>
    </xf>
    <xf numFmtId="174" fontId="1" fillId="33" borderId="27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>
      <alignment horizontal="right" vertical="top"/>
    </xf>
    <xf numFmtId="0" fontId="1" fillId="33" borderId="27" xfId="0" applyNumberFormat="1" applyFont="1" applyFill="1" applyBorder="1" applyAlignment="1">
      <alignment horizontal="right" vertical="top"/>
    </xf>
    <xf numFmtId="1" fontId="1" fillId="33" borderId="28" xfId="0" applyNumberFormat="1" applyFont="1" applyFill="1" applyBorder="1" applyAlignment="1">
      <alignment horizontal="center" vertical="top"/>
    </xf>
    <xf numFmtId="174" fontId="1" fillId="33" borderId="11" xfId="0" applyNumberFormat="1" applyFont="1" applyFill="1" applyBorder="1" applyAlignment="1">
      <alignment horizontal="right" vertical="top"/>
    </xf>
    <xf numFmtId="174" fontId="1" fillId="33" borderId="29" xfId="0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27" xfId="0" applyNumberFormat="1" applyFont="1" applyFill="1" applyBorder="1" applyAlignment="1">
      <alignment horizontal="center" vertical="top"/>
    </xf>
    <xf numFmtId="0" fontId="1" fillId="33" borderId="29" xfId="0" applyNumberFormat="1" applyFont="1" applyFill="1" applyBorder="1" applyAlignment="1">
      <alignment horizontal="center" vertical="top"/>
    </xf>
    <xf numFmtId="0" fontId="1" fillId="33" borderId="25" xfId="0" applyNumberFormat="1" applyFont="1" applyFill="1" applyBorder="1" applyAlignment="1">
      <alignment horizontal="right" vertical="top"/>
    </xf>
    <xf numFmtId="0" fontId="1" fillId="33" borderId="26" xfId="0" applyNumberFormat="1" applyFont="1" applyFill="1" applyBorder="1" applyAlignment="1">
      <alignment horizontal="right" vertical="top"/>
    </xf>
    <xf numFmtId="1" fontId="1" fillId="33" borderId="3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1" fillId="33" borderId="31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 wrapText="1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35" xfId="0" applyNumberFormat="1" applyFont="1" applyFill="1" applyBorder="1" applyAlignment="1">
      <alignment horizontal="center" vertical="top" wrapText="1"/>
    </xf>
    <xf numFmtId="1" fontId="1" fillId="33" borderId="36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/>
    </xf>
    <xf numFmtId="0" fontId="1" fillId="33" borderId="36" xfId="0" applyNumberFormat="1" applyFont="1" applyFill="1" applyBorder="1" applyAlignment="1">
      <alignment horizontal="center" vertical="center" wrapText="1"/>
    </xf>
    <xf numFmtId="0" fontId="1" fillId="33" borderId="36" xfId="0" applyNumberFormat="1" applyFont="1" applyFill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/>
    </xf>
    <xf numFmtId="2" fontId="1" fillId="33" borderId="37" xfId="0" applyNumberFormat="1" applyFont="1" applyFill="1" applyBorder="1" applyAlignment="1">
      <alignment horizontal="right" vertical="top"/>
    </xf>
    <xf numFmtId="2" fontId="1" fillId="33" borderId="36" xfId="0" applyNumberFormat="1" applyFont="1" applyFill="1" applyBorder="1" applyAlignment="1">
      <alignment horizontal="right" vertical="top"/>
    </xf>
    <xf numFmtId="2" fontId="1" fillId="33" borderId="12" xfId="0" applyNumberFormat="1" applyFont="1" applyFill="1" applyBorder="1" applyAlignment="1">
      <alignment horizontal="right" vertical="top"/>
    </xf>
    <xf numFmtId="2" fontId="1" fillId="33" borderId="35" xfId="0" applyNumberFormat="1" applyFont="1" applyFill="1" applyBorder="1" applyAlignment="1">
      <alignment horizontal="right" vertical="top"/>
    </xf>
    <xf numFmtId="173" fontId="2" fillId="33" borderId="2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right" vertical="top"/>
    </xf>
    <xf numFmtId="2" fontId="2" fillId="33" borderId="37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Alignment="1">
      <alignment horizontal="left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1" fontId="2" fillId="33" borderId="20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left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2" fontId="2" fillId="33" borderId="36" xfId="0" applyNumberFormat="1" applyFont="1" applyFill="1" applyBorder="1" applyAlignment="1">
      <alignment horizontal="right" vertical="top"/>
    </xf>
    <xf numFmtId="0" fontId="1" fillId="33" borderId="17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2" fontId="1" fillId="33" borderId="19" xfId="0" applyNumberFormat="1" applyFont="1" applyFill="1" applyBorder="1" applyAlignment="1">
      <alignment horizontal="left"/>
    </xf>
    <xf numFmtId="49" fontId="1" fillId="33" borderId="17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/>
    </xf>
    <xf numFmtId="174" fontId="1" fillId="0" borderId="13" xfId="0" applyNumberFormat="1" applyFont="1" applyFill="1" applyBorder="1" applyAlignment="1">
      <alignment horizontal="right" vertical="top"/>
    </xf>
    <xf numFmtId="2" fontId="1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174" fontId="1" fillId="0" borderId="11" xfId="0" applyNumberFormat="1" applyFont="1" applyFill="1" applyBorder="1" applyAlignment="1">
      <alignment horizontal="right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right" vertical="top"/>
    </xf>
    <xf numFmtId="174" fontId="1" fillId="0" borderId="12" xfId="0" applyNumberFormat="1" applyFont="1" applyFill="1" applyBorder="1" applyAlignment="1">
      <alignment horizontal="right" vertical="top"/>
    </xf>
    <xf numFmtId="0" fontId="1" fillId="0" borderId="12" xfId="0" applyNumberFormat="1" applyFont="1" applyFill="1" applyBorder="1" applyAlignment="1">
      <alignment horizontal="center" vertical="top"/>
    </xf>
    <xf numFmtId="14" fontId="1" fillId="33" borderId="3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vertical="center"/>
    </xf>
    <xf numFmtId="0" fontId="3" fillId="33" borderId="29" xfId="0" applyNumberFormat="1" applyFont="1" applyFill="1" applyBorder="1" applyAlignment="1">
      <alignment horizontal="left" vertical="top" wrapText="1" indent="2"/>
    </xf>
    <xf numFmtId="49" fontId="1" fillId="33" borderId="17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left" vertical="top" wrapText="1"/>
    </xf>
    <xf numFmtId="0" fontId="1" fillId="33" borderId="39" xfId="0" applyNumberFormat="1" applyFont="1" applyFill="1" applyBorder="1" applyAlignment="1">
      <alignment horizontal="center" vertical="top"/>
    </xf>
    <xf numFmtId="0" fontId="1" fillId="33" borderId="40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0" fontId="3" fillId="33" borderId="36" xfId="0" applyNumberFormat="1" applyFont="1" applyFill="1" applyBorder="1" applyAlignment="1">
      <alignment horizontal="center" vertical="top" wrapText="1"/>
    </xf>
    <xf numFmtId="0" fontId="3" fillId="33" borderId="41" xfId="0" applyNumberFormat="1" applyFont="1" applyFill="1" applyBorder="1" applyAlignment="1">
      <alignment horizontal="center" vertical="top" wrapText="1"/>
    </xf>
    <xf numFmtId="49" fontId="1" fillId="33" borderId="39" xfId="0" applyNumberFormat="1" applyFont="1" applyFill="1" applyBorder="1" applyAlignment="1">
      <alignment horizontal="center" vertical="top"/>
    </xf>
    <xf numFmtId="49" fontId="1" fillId="33" borderId="4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1" fontId="1" fillId="33" borderId="35" xfId="0" applyNumberFormat="1" applyFont="1" applyFill="1" applyBorder="1" applyAlignment="1">
      <alignment horizontal="center" vertical="top"/>
    </xf>
    <xf numFmtId="1" fontId="1" fillId="33" borderId="11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 wrapText="1"/>
    </xf>
    <xf numFmtId="0" fontId="1" fillId="33" borderId="22" xfId="0" applyNumberFormat="1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34" xfId="0" applyNumberFormat="1" applyFon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center" vertical="top"/>
    </xf>
    <xf numFmtId="0" fontId="1" fillId="33" borderId="34" xfId="0" applyNumberFormat="1" applyFont="1" applyFill="1" applyBorder="1" applyAlignment="1">
      <alignment horizontal="left" vertical="top" indent="2"/>
    </xf>
    <xf numFmtId="0" fontId="1" fillId="33" borderId="35" xfId="0" applyNumberFormat="1" applyFont="1" applyFill="1" applyBorder="1" applyAlignment="1">
      <alignment horizontal="left" vertical="top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left" vertical="top" wrapText="1" indent="2"/>
    </xf>
    <xf numFmtId="0" fontId="3" fillId="33" borderId="36" xfId="0" applyNumberFormat="1" applyFont="1" applyFill="1" applyBorder="1" applyAlignment="1">
      <alignment horizontal="left" vertical="top" wrapText="1" indent="2"/>
    </xf>
    <xf numFmtId="0" fontId="3" fillId="33" borderId="41" xfId="0" applyNumberFormat="1" applyFont="1" applyFill="1" applyBorder="1" applyAlignment="1">
      <alignment horizontal="left" vertical="top" wrapText="1" indent="2"/>
    </xf>
    <xf numFmtId="0" fontId="1" fillId="33" borderId="36" xfId="0" applyNumberFormat="1" applyFont="1" applyFill="1" applyBorder="1" applyAlignment="1">
      <alignment horizontal="left" vertical="top" wrapText="1"/>
    </xf>
    <xf numFmtId="0" fontId="1" fillId="33" borderId="42" xfId="0" applyNumberFormat="1" applyFont="1" applyFill="1" applyBorder="1" applyAlignment="1">
      <alignment horizontal="center" vertical="top"/>
    </xf>
    <xf numFmtId="1" fontId="1" fillId="33" borderId="36" xfId="0" applyNumberFormat="1" applyFont="1" applyFill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43" xfId="0" applyNumberFormat="1" applyFont="1" applyFill="1" applyBorder="1" applyAlignment="1">
      <alignment horizontal="left" vertical="top"/>
    </xf>
    <xf numFmtId="0" fontId="1" fillId="33" borderId="35" xfId="0" applyNumberFormat="1" applyFont="1" applyFill="1" applyBorder="1" applyAlignment="1">
      <alignment horizontal="left" vertical="top" wrapText="1" indent="2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left" vertical="top" wrapText="1" indent="4"/>
    </xf>
    <xf numFmtId="0" fontId="1" fillId="33" borderId="35" xfId="0" applyNumberFormat="1" applyFont="1" applyFill="1" applyBorder="1" applyAlignment="1">
      <alignment horizontal="center" vertical="top"/>
    </xf>
    <xf numFmtId="0" fontId="1" fillId="33" borderId="44" xfId="0" applyNumberFormat="1" applyFont="1" applyFill="1" applyBorder="1" applyAlignment="1">
      <alignment horizontal="left" vertical="top" wrapText="1" indent="4"/>
    </xf>
    <xf numFmtId="0" fontId="1" fillId="33" borderId="12" xfId="0" applyNumberFormat="1" applyFont="1" applyFill="1" applyBorder="1" applyAlignment="1">
      <alignment horizontal="left" vertical="top" wrapText="1" indent="2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left" vertical="top" wrapText="1" indent="2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35" xfId="0" applyNumberFormat="1" applyFont="1" applyFill="1" applyBorder="1" applyAlignment="1">
      <alignment horizontal="left" vertical="top" wrapText="1" indent="4"/>
    </xf>
    <xf numFmtId="0" fontId="1" fillId="33" borderId="44" xfId="0" applyNumberFormat="1" applyFont="1" applyFill="1" applyBorder="1" applyAlignment="1">
      <alignment horizontal="left" vertical="top" wrapText="1" indent="6"/>
    </xf>
    <xf numFmtId="0" fontId="1" fillId="33" borderId="45" xfId="0" applyNumberFormat="1" applyFont="1" applyFill="1" applyBorder="1" applyAlignment="1">
      <alignment horizontal="center" vertical="top"/>
    </xf>
    <xf numFmtId="0" fontId="1" fillId="33" borderId="25" xfId="0" applyNumberFormat="1" applyFont="1" applyFill="1" applyBorder="1" applyAlignment="1">
      <alignment horizontal="left" vertical="top" wrapText="1" indent="6"/>
    </xf>
    <xf numFmtId="0" fontId="1" fillId="33" borderId="25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left" vertical="top" wrapText="1" indent="4"/>
    </xf>
    <xf numFmtId="0" fontId="1" fillId="33" borderId="12" xfId="0" applyNumberFormat="1" applyFont="1" applyFill="1" applyBorder="1" applyAlignment="1">
      <alignment horizontal="left" vertical="top" wrapText="1" indent="6"/>
    </xf>
    <xf numFmtId="0" fontId="1" fillId="33" borderId="31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left" vertical="top" wrapText="1" indent="6"/>
    </xf>
    <xf numFmtId="0" fontId="2" fillId="33" borderId="0" xfId="0" applyNumberFormat="1" applyFont="1" applyFill="1" applyAlignment="1">
      <alignment horizontal="left" wrapText="1"/>
    </xf>
    <xf numFmtId="0" fontId="1" fillId="33" borderId="36" xfId="0" applyNumberFormat="1" applyFont="1" applyFill="1" applyBorder="1" applyAlignment="1">
      <alignment vertical="top" wrapText="1"/>
    </xf>
    <xf numFmtId="0" fontId="1" fillId="33" borderId="41" xfId="0" applyNumberFormat="1" applyFont="1" applyFill="1" applyBorder="1" applyAlignment="1">
      <alignment vertical="top" wrapText="1"/>
    </xf>
    <xf numFmtId="0" fontId="1" fillId="33" borderId="29" xfId="0" applyNumberFormat="1" applyFont="1" applyFill="1" applyBorder="1" applyAlignment="1">
      <alignment vertical="top" wrapText="1"/>
    </xf>
    <xf numFmtId="0" fontId="1" fillId="33" borderId="41" xfId="0" applyNumberFormat="1" applyFont="1" applyFill="1" applyBorder="1" applyAlignment="1">
      <alignment horizontal="left" vertical="top" wrapText="1"/>
    </xf>
    <xf numFmtId="0" fontId="1" fillId="33" borderId="29" xfId="0" applyNumberFormat="1" applyFont="1" applyFill="1" applyBorder="1" applyAlignment="1">
      <alignment horizontal="center" vertical="top" wrapText="1"/>
    </xf>
    <xf numFmtId="0" fontId="1" fillId="33" borderId="29" xfId="0" applyNumberFormat="1" applyFont="1" applyFill="1" applyBorder="1" applyAlignment="1">
      <alignment horizontal="left" vertical="top" wrapText="1" indent="2"/>
    </xf>
    <xf numFmtId="0" fontId="2" fillId="33" borderId="29" xfId="0" applyNumberFormat="1" applyFont="1" applyFill="1" applyBorder="1" applyAlignment="1">
      <alignment horizontal="left" vertical="top" wrapText="1" indent="2"/>
    </xf>
    <xf numFmtId="0" fontId="1" fillId="33" borderId="22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04"/>
  <sheetViews>
    <sheetView tabSelected="1" zoomScalePageLayoutView="0" workbookViewId="0" topLeftCell="A1">
      <selection activeCell="R192" sqref="R192"/>
    </sheetView>
  </sheetViews>
  <sheetFormatPr defaultColWidth="10.66015625" defaultRowHeight="11.25" outlineLevelRow="1"/>
  <cols>
    <col min="1" max="1" width="18.16015625" style="1" customWidth="1"/>
    <col min="2" max="2" width="16.33203125" style="1" customWidth="1"/>
    <col min="3" max="3" width="5.5" style="1" customWidth="1"/>
    <col min="4" max="4" width="3.83203125" style="1" customWidth="1"/>
    <col min="5" max="5" width="6.83203125" style="1" customWidth="1"/>
    <col min="6" max="6" width="5.66015625" style="1" customWidth="1"/>
    <col min="7" max="7" width="2.5" style="1" customWidth="1"/>
    <col min="8" max="8" width="0.82421875" style="1" customWidth="1"/>
    <col min="9" max="9" width="1.66796875" style="1" customWidth="1"/>
    <col min="10" max="10" width="0.328125" style="1" customWidth="1"/>
    <col min="11" max="11" width="3.5" style="1" customWidth="1"/>
    <col min="12" max="12" width="1.83203125" style="1" customWidth="1"/>
    <col min="13" max="13" width="6.16015625" style="1" customWidth="1"/>
    <col min="14" max="14" width="14.16015625" style="1" customWidth="1"/>
    <col min="15" max="16" width="13.5" style="1" customWidth="1"/>
    <col min="17" max="17" width="6.66015625" style="1" customWidth="1"/>
    <col min="18" max="18" width="13.16015625" style="1" customWidth="1"/>
    <col min="19" max="19" width="14" style="1" customWidth="1"/>
    <col min="20" max="20" width="13.83203125" style="1" customWidth="1"/>
    <col min="21" max="21" width="5.33203125" style="1" customWidth="1"/>
    <col min="22" max="22" width="7.33203125" style="2" customWidth="1"/>
    <col min="23" max="16384" width="10.66015625" style="2" customWidth="1"/>
  </cols>
  <sheetData>
    <row r="1" spans="1:18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2.7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2.7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9" ht="12.7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" t="s">
        <v>4</v>
      </c>
    </row>
    <row r="5" spans="18:19" ht="12.75">
      <c r="R5" s="4" t="s">
        <v>5</v>
      </c>
      <c r="S5" s="5">
        <v>503127</v>
      </c>
    </row>
    <row r="6" spans="3:19" ht="12.75">
      <c r="C6" s="6" t="s">
        <v>6</v>
      </c>
      <c r="D6" s="108" t="s">
        <v>7</v>
      </c>
      <c r="E6" s="108"/>
      <c r="F6" s="108"/>
      <c r="G6" s="108"/>
      <c r="H6" s="108"/>
      <c r="I6" s="108"/>
      <c r="J6" s="108"/>
      <c r="K6" s="108"/>
      <c r="L6" s="108"/>
      <c r="M6" s="109" t="s">
        <v>264</v>
      </c>
      <c r="N6" s="109"/>
      <c r="R6" s="4" t="s">
        <v>8</v>
      </c>
      <c r="S6" s="91">
        <v>42736</v>
      </c>
    </row>
    <row r="7" spans="1:21" ht="21.75" customHeight="1">
      <c r="A7" s="114" t="s">
        <v>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 t="s">
        <v>10</v>
      </c>
      <c r="N7" s="115"/>
      <c r="O7" s="115"/>
      <c r="P7" s="115"/>
      <c r="Q7" s="115"/>
      <c r="R7" s="4" t="s">
        <v>11</v>
      </c>
      <c r="S7" s="49" t="s">
        <v>121</v>
      </c>
      <c r="T7" s="2"/>
      <c r="U7" s="2"/>
    </row>
    <row r="8" spans="1:21" ht="22.5" customHeight="1">
      <c r="A8" s="114" t="s">
        <v>12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15"/>
      <c r="O8" s="115"/>
      <c r="P8" s="115"/>
      <c r="Q8" s="115"/>
      <c r="R8" s="4" t="s">
        <v>13</v>
      </c>
      <c r="S8" s="49" t="s">
        <v>40</v>
      </c>
      <c r="T8" s="2"/>
      <c r="U8" s="2"/>
    </row>
    <row r="9" spans="1:21" ht="11.25" customHeight="1">
      <c r="A9" s="116" t="s">
        <v>14</v>
      </c>
      <c r="B9" s="116"/>
      <c r="C9" s="2"/>
      <c r="D9" s="2"/>
      <c r="E9" s="2"/>
      <c r="F9" s="2"/>
      <c r="G9" s="2"/>
      <c r="H9" s="2"/>
      <c r="I9" s="2"/>
      <c r="J9" s="2"/>
      <c r="K9" s="2"/>
      <c r="L9" s="2"/>
      <c r="M9" s="115" t="s">
        <v>15</v>
      </c>
      <c r="N9" s="115"/>
      <c r="O9" s="115"/>
      <c r="P9" s="115"/>
      <c r="Q9" s="115"/>
      <c r="R9" s="4" t="s">
        <v>16</v>
      </c>
      <c r="S9" s="49" t="s">
        <v>122</v>
      </c>
      <c r="T9" s="2"/>
      <c r="U9" s="2"/>
    </row>
    <row r="10" spans="1:19" ht="12.75">
      <c r="A10" s="1" t="s">
        <v>17</v>
      </c>
      <c r="S10" s="49"/>
    </row>
    <row r="11" spans="1:19" ht="12.75">
      <c r="A11" s="1" t="s">
        <v>18</v>
      </c>
      <c r="B11" s="7" t="s">
        <v>19</v>
      </c>
      <c r="R11" s="4" t="s">
        <v>20</v>
      </c>
      <c r="S11" s="50" t="s">
        <v>21</v>
      </c>
    </row>
    <row r="12" s="1" customFormat="1" ht="11.25" customHeight="1"/>
    <row r="13" spans="1:19" s="1" customFormat="1" ht="12.75" customHeight="1">
      <c r="A13" s="107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="1" customFormat="1" ht="11.25" customHeight="1"/>
    <row r="15" spans="1:21" ht="11.25" customHeight="1">
      <c r="A15" s="111" t="s">
        <v>23</v>
      </c>
      <c r="B15" s="111"/>
      <c r="C15" s="110" t="s">
        <v>24</v>
      </c>
      <c r="D15" s="121" t="s">
        <v>25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10" t="s">
        <v>26</v>
      </c>
      <c r="O15" s="111" t="s">
        <v>27</v>
      </c>
      <c r="P15" s="111"/>
      <c r="Q15" s="111"/>
      <c r="R15" s="111"/>
      <c r="S15" s="51" t="s">
        <v>28</v>
      </c>
      <c r="T15" s="150" t="s">
        <v>123</v>
      </c>
      <c r="U15" s="2"/>
    </row>
    <row r="16" spans="1:21" ht="72.75" customHeight="1">
      <c r="A16" s="111"/>
      <c r="B16" s="111"/>
      <c r="C16" s="11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10"/>
      <c r="O16" s="9" t="s">
        <v>29</v>
      </c>
      <c r="P16" s="9" t="s">
        <v>30</v>
      </c>
      <c r="Q16" s="9" t="s">
        <v>31</v>
      </c>
      <c r="R16" s="9" t="s">
        <v>32</v>
      </c>
      <c r="S16" s="52" t="s">
        <v>33</v>
      </c>
      <c r="T16" s="151"/>
      <c r="U16" s="2"/>
    </row>
    <row r="17" spans="1:20" ht="12.75">
      <c r="A17" s="112">
        <v>1</v>
      </c>
      <c r="B17" s="112"/>
      <c r="C17" s="11">
        <v>2</v>
      </c>
      <c r="D17" s="113">
        <v>3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">
        <v>4</v>
      </c>
      <c r="O17" s="11">
        <v>5</v>
      </c>
      <c r="P17" s="11">
        <v>6</v>
      </c>
      <c r="Q17" s="11">
        <v>7</v>
      </c>
      <c r="R17" s="11">
        <v>8</v>
      </c>
      <c r="S17" s="53">
        <v>9</v>
      </c>
      <c r="T17" s="54">
        <v>10</v>
      </c>
    </row>
    <row r="18" spans="1:20" s="66" customFormat="1" ht="12" customHeight="1" thickBot="1">
      <c r="A18" s="117" t="s">
        <v>34</v>
      </c>
      <c r="B18" s="117"/>
      <c r="C18" s="62">
        <v>10</v>
      </c>
      <c r="D18" s="118" t="s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63">
        <f>SUM(N20+N27+N31+N35+N38+N42+N45+N47+N48+N49+N50+N51+N53+N54+N55+N56+N57+N58+N59+N60+N61+N63+N64+N65)</f>
        <v>47470620</v>
      </c>
      <c r="O18" s="63">
        <f>SUM(O20+O24+O25+O26+O27+O31+O34+O35+O38+O42+O45+O47+O48+O49+O50+O51+O52+O53+O54+O55+O56+O57+O58+O59+O60+O61+O62+O63+O64+O65)</f>
        <v>47448339.16</v>
      </c>
      <c r="P18" s="63">
        <v>0</v>
      </c>
      <c r="Q18" s="63">
        <v>0</v>
      </c>
      <c r="R18" s="63">
        <f>O18</f>
        <v>47448339.16</v>
      </c>
      <c r="S18" s="64">
        <f>N18-R18</f>
        <v>22280.840000003576</v>
      </c>
      <c r="T18" s="65">
        <f>R18*100/N18</f>
        <v>99.95306393723106</v>
      </c>
    </row>
    <row r="19" spans="1:20" s="1" customFormat="1" ht="11.25" customHeight="1" thickBot="1">
      <c r="A19" s="119" t="s">
        <v>36</v>
      </c>
      <c r="B19" s="119"/>
      <c r="C19" s="15"/>
      <c r="D19" s="120"/>
      <c r="E19" s="120"/>
      <c r="F19" s="120"/>
      <c r="G19" s="120"/>
      <c r="H19" s="120"/>
      <c r="I19" s="120"/>
      <c r="J19" s="120"/>
      <c r="K19" s="120"/>
      <c r="L19" s="120"/>
      <c r="M19" s="16"/>
      <c r="N19" s="60"/>
      <c r="O19" s="60"/>
      <c r="P19" s="60"/>
      <c r="Q19" s="60"/>
      <c r="R19" s="57"/>
      <c r="S19" s="58"/>
      <c r="T19" s="21"/>
    </row>
    <row r="20" spans="1:20" s="14" customFormat="1" ht="15.75" customHeight="1" outlineLevel="1" thickBot="1">
      <c r="A20" s="128" t="s">
        <v>131</v>
      </c>
      <c r="B20" s="157"/>
      <c r="C20" s="17"/>
      <c r="D20" s="67">
        <v>182</v>
      </c>
      <c r="E20" s="67">
        <v>101</v>
      </c>
      <c r="F20" s="94" t="s">
        <v>38</v>
      </c>
      <c r="G20" s="94"/>
      <c r="H20" s="94"/>
      <c r="I20" s="94"/>
      <c r="J20" s="94"/>
      <c r="K20" s="105" t="s">
        <v>39</v>
      </c>
      <c r="L20" s="106"/>
      <c r="M20" s="69">
        <v>110</v>
      </c>
      <c r="N20" s="21">
        <v>2400000</v>
      </c>
      <c r="O20" s="21">
        <v>2418160.16</v>
      </c>
      <c r="P20" s="21"/>
      <c r="Q20" s="21"/>
      <c r="R20" s="57">
        <f aca="true" t="shared" si="0" ref="R20:R65">O20</f>
        <v>2418160.16</v>
      </c>
      <c r="S20" s="58">
        <f aca="true" t="shared" si="1" ref="S20:S64">N20-R20</f>
        <v>-18160.16000000015</v>
      </c>
      <c r="T20" s="21">
        <f aca="true" t="shared" si="2" ref="T20:T65">R20*100/N20</f>
        <v>100.75667333333334</v>
      </c>
    </row>
    <row r="21" spans="1:20" s="14" customFormat="1" ht="15.75" customHeight="1" outlineLevel="1" thickBot="1">
      <c r="A21" s="128" t="s">
        <v>131</v>
      </c>
      <c r="B21" s="157"/>
      <c r="C21" s="17"/>
      <c r="D21" s="68">
        <v>182</v>
      </c>
      <c r="E21" s="68">
        <v>101</v>
      </c>
      <c r="F21" s="94" t="s">
        <v>38</v>
      </c>
      <c r="G21" s="94"/>
      <c r="H21" s="94"/>
      <c r="I21" s="94"/>
      <c r="J21" s="94"/>
      <c r="K21" s="100">
        <v>1000</v>
      </c>
      <c r="L21" s="101"/>
      <c r="M21" s="69">
        <v>110</v>
      </c>
      <c r="N21" s="21"/>
      <c r="O21" s="21">
        <v>2417593.1</v>
      </c>
      <c r="P21" s="21"/>
      <c r="Q21" s="21"/>
      <c r="R21" s="57">
        <f t="shared" si="0"/>
        <v>2417593.1</v>
      </c>
      <c r="S21" s="58">
        <f t="shared" si="1"/>
        <v>-2417593.1</v>
      </c>
      <c r="T21" s="21"/>
    </row>
    <row r="22" spans="1:20" s="14" customFormat="1" ht="15.75" customHeight="1" outlineLevel="1" thickBot="1">
      <c r="A22" s="128" t="s">
        <v>131</v>
      </c>
      <c r="B22" s="157"/>
      <c r="C22" s="17"/>
      <c r="D22" s="68">
        <v>182</v>
      </c>
      <c r="E22" s="68">
        <v>101</v>
      </c>
      <c r="F22" s="94" t="s">
        <v>38</v>
      </c>
      <c r="G22" s="94"/>
      <c r="H22" s="94"/>
      <c r="I22" s="94"/>
      <c r="J22" s="94"/>
      <c r="K22" s="100">
        <v>2100</v>
      </c>
      <c r="L22" s="101"/>
      <c r="M22" s="69">
        <v>110</v>
      </c>
      <c r="N22" s="21"/>
      <c r="O22" s="21">
        <v>508.14</v>
      </c>
      <c r="P22" s="21"/>
      <c r="Q22" s="21"/>
      <c r="R22" s="57">
        <f t="shared" si="0"/>
        <v>508.14</v>
      </c>
      <c r="S22" s="58">
        <f t="shared" si="1"/>
        <v>-508.14</v>
      </c>
      <c r="T22" s="21"/>
    </row>
    <row r="23" spans="1:20" s="14" customFormat="1" ht="15.75" customHeight="1" outlineLevel="1" thickBot="1">
      <c r="A23" s="128" t="s">
        <v>131</v>
      </c>
      <c r="B23" s="157"/>
      <c r="C23" s="17"/>
      <c r="D23" s="68">
        <v>182</v>
      </c>
      <c r="E23" s="68">
        <v>101</v>
      </c>
      <c r="F23" s="94" t="s">
        <v>38</v>
      </c>
      <c r="G23" s="94"/>
      <c r="H23" s="94"/>
      <c r="I23" s="94"/>
      <c r="J23" s="94"/>
      <c r="K23" s="100">
        <v>3000</v>
      </c>
      <c r="L23" s="101"/>
      <c r="M23" s="69">
        <v>110</v>
      </c>
      <c r="N23" s="21"/>
      <c r="O23" s="21">
        <v>58.92</v>
      </c>
      <c r="P23" s="21"/>
      <c r="Q23" s="21"/>
      <c r="R23" s="57">
        <f t="shared" si="0"/>
        <v>58.92</v>
      </c>
      <c r="S23" s="58">
        <f t="shared" si="1"/>
        <v>-58.92</v>
      </c>
      <c r="T23" s="21"/>
    </row>
    <row r="24" spans="1:20" s="14" customFormat="1" ht="15.75" customHeight="1" outlineLevel="1" thickBot="1">
      <c r="A24" s="128" t="s">
        <v>132</v>
      </c>
      <c r="B24" s="157"/>
      <c r="C24" s="17"/>
      <c r="D24" s="68">
        <v>182</v>
      </c>
      <c r="E24" s="68">
        <v>101</v>
      </c>
      <c r="F24" s="94" t="s">
        <v>155</v>
      </c>
      <c r="G24" s="94"/>
      <c r="H24" s="94"/>
      <c r="I24" s="94"/>
      <c r="J24" s="94"/>
      <c r="K24" s="100">
        <v>1000</v>
      </c>
      <c r="L24" s="101"/>
      <c r="M24" s="69">
        <v>110</v>
      </c>
      <c r="N24" s="21"/>
      <c r="O24" s="84">
        <v>524.26</v>
      </c>
      <c r="P24" s="21"/>
      <c r="Q24" s="21"/>
      <c r="R24" s="57">
        <f t="shared" si="0"/>
        <v>524.26</v>
      </c>
      <c r="S24" s="58">
        <f t="shared" si="1"/>
        <v>-524.26</v>
      </c>
      <c r="T24" s="21"/>
    </row>
    <row r="25" spans="1:20" s="14" customFormat="1" ht="15.75" customHeight="1" outlineLevel="1" thickBot="1">
      <c r="A25" s="128" t="s">
        <v>132</v>
      </c>
      <c r="B25" s="157"/>
      <c r="C25" s="17"/>
      <c r="D25" s="68">
        <v>182</v>
      </c>
      <c r="E25" s="68">
        <v>101</v>
      </c>
      <c r="F25" s="94" t="s">
        <v>155</v>
      </c>
      <c r="G25" s="94"/>
      <c r="H25" s="94"/>
      <c r="I25" s="94"/>
      <c r="J25" s="94"/>
      <c r="K25" s="100">
        <v>2100</v>
      </c>
      <c r="L25" s="101"/>
      <c r="M25" s="69">
        <v>110</v>
      </c>
      <c r="N25" s="21"/>
      <c r="O25" s="84">
        <v>2.19</v>
      </c>
      <c r="P25" s="21"/>
      <c r="Q25" s="21"/>
      <c r="R25" s="57">
        <f t="shared" si="0"/>
        <v>2.19</v>
      </c>
      <c r="S25" s="58">
        <f t="shared" si="1"/>
        <v>-2.19</v>
      </c>
      <c r="T25" s="21"/>
    </row>
    <row r="26" spans="1:20" s="14" customFormat="1" ht="15.75" customHeight="1" outlineLevel="1" thickBot="1">
      <c r="A26" s="128" t="s">
        <v>132</v>
      </c>
      <c r="B26" s="157"/>
      <c r="C26" s="17"/>
      <c r="D26" s="68">
        <v>182</v>
      </c>
      <c r="E26" s="68">
        <v>101</v>
      </c>
      <c r="F26" s="94" t="s">
        <v>155</v>
      </c>
      <c r="G26" s="94"/>
      <c r="H26" s="94"/>
      <c r="I26" s="94"/>
      <c r="J26" s="94"/>
      <c r="K26" s="100">
        <v>3000</v>
      </c>
      <c r="L26" s="101"/>
      <c r="M26" s="69">
        <v>110</v>
      </c>
      <c r="N26" s="21"/>
      <c r="O26" s="84">
        <v>60</v>
      </c>
      <c r="P26" s="21"/>
      <c r="Q26" s="21"/>
      <c r="R26" s="57">
        <f t="shared" si="0"/>
        <v>60</v>
      </c>
      <c r="S26" s="58">
        <f t="shared" si="1"/>
        <v>-60</v>
      </c>
      <c r="T26" s="21"/>
    </row>
    <row r="27" spans="1:20" s="14" customFormat="1" ht="15.75" customHeight="1" outlineLevel="1" thickBot="1">
      <c r="A27" s="99" t="s">
        <v>133</v>
      </c>
      <c r="B27" s="99"/>
      <c r="C27" s="17"/>
      <c r="D27" s="68">
        <v>182</v>
      </c>
      <c r="E27" s="68">
        <v>101</v>
      </c>
      <c r="F27" s="94" t="s">
        <v>156</v>
      </c>
      <c r="G27" s="94"/>
      <c r="H27" s="94"/>
      <c r="I27" s="94"/>
      <c r="J27" s="94"/>
      <c r="K27" s="105" t="s">
        <v>39</v>
      </c>
      <c r="L27" s="106"/>
      <c r="M27" s="69">
        <v>110</v>
      </c>
      <c r="N27" s="21">
        <v>6000</v>
      </c>
      <c r="O27" s="21">
        <v>5573.48</v>
      </c>
      <c r="P27" s="21"/>
      <c r="Q27" s="21"/>
      <c r="R27" s="57">
        <f t="shared" si="0"/>
        <v>5573.48</v>
      </c>
      <c r="S27" s="58">
        <f t="shared" si="1"/>
        <v>426.52000000000044</v>
      </c>
      <c r="T27" s="21">
        <f t="shared" si="2"/>
        <v>92.89133333333334</v>
      </c>
    </row>
    <row r="28" spans="1:20" s="14" customFormat="1" ht="15.75" customHeight="1" outlineLevel="1" thickBot="1">
      <c r="A28" s="99" t="s">
        <v>133</v>
      </c>
      <c r="B28" s="99"/>
      <c r="C28" s="17"/>
      <c r="D28" s="68">
        <v>182</v>
      </c>
      <c r="E28" s="68">
        <v>101</v>
      </c>
      <c r="F28" s="94" t="s">
        <v>156</v>
      </c>
      <c r="G28" s="94"/>
      <c r="H28" s="94"/>
      <c r="I28" s="94"/>
      <c r="J28" s="94"/>
      <c r="K28" s="100">
        <v>1000</v>
      </c>
      <c r="L28" s="101"/>
      <c r="M28" s="69">
        <v>110</v>
      </c>
      <c r="N28" s="21"/>
      <c r="O28" s="21">
        <v>5368.94</v>
      </c>
      <c r="P28" s="21"/>
      <c r="Q28" s="21"/>
      <c r="R28" s="57">
        <f t="shared" si="0"/>
        <v>5368.94</v>
      </c>
      <c r="S28" s="58">
        <f t="shared" si="1"/>
        <v>-5368.94</v>
      </c>
      <c r="T28" s="21"/>
    </row>
    <row r="29" spans="1:20" s="14" customFormat="1" ht="15.75" customHeight="1" outlineLevel="1" thickBot="1">
      <c r="A29" s="99" t="s">
        <v>133</v>
      </c>
      <c r="B29" s="99"/>
      <c r="C29" s="17"/>
      <c r="D29" s="68">
        <v>182</v>
      </c>
      <c r="E29" s="68">
        <v>101</v>
      </c>
      <c r="F29" s="94" t="s">
        <v>156</v>
      </c>
      <c r="G29" s="94"/>
      <c r="H29" s="94"/>
      <c r="I29" s="94"/>
      <c r="J29" s="94"/>
      <c r="K29" s="100">
        <v>2100</v>
      </c>
      <c r="L29" s="101"/>
      <c r="M29" s="69">
        <v>110</v>
      </c>
      <c r="N29" s="21"/>
      <c r="O29" s="21">
        <v>32.34</v>
      </c>
      <c r="P29" s="21"/>
      <c r="Q29" s="21"/>
      <c r="R29" s="57">
        <f t="shared" si="0"/>
        <v>32.34</v>
      </c>
      <c r="S29" s="58">
        <f t="shared" si="1"/>
        <v>-32.34</v>
      </c>
      <c r="T29" s="21"/>
    </row>
    <row r="30" spans="1:20" s="14" customFormat="1" ht="15.75" customHeight="1" outlineLevel="1" thickBot="1">
      <c r="A30" s="99" t="s">
        <v>133</v>
      </c>
      <c r="B30" s="99"/>
      <c r="C30" s="17"/>
      <c r="D30" s="68">
        <v>182</v>
      </c>
      <c r="E30" s="68">
        <v>101</v>
      </c>
      <c r="F30" s="94" t="s">
        <v>156</v>
      </c>
      <c r="G30" s="94"/>
      <c r="H30" s="94"/>
      <c r="I30" s="94"/>
      <c r="J30" s="94"/>
      <c r="K30" s="100">
        <v>3000</v>
      </c>
      <c r="L30" s="101"/>
      <c r="M30" s="69">
        <v>110</v>
      </c>
      <c r="N30" s="21"/>
      <c r="O30" s="21">
        <v>172.2</v>
      </c>
      <c r="P30" s="21"/>
      <c r="Q30" s="21"/>
      <c r="R30" s="57">
        <f t="shared" si="0"/>
        <v>172.2</v>
      </c>
      <c r="S30" s="58">
        <f t="shared" si="1"/>
        <v>-172.2</v>
      </c>
      <c r="T30" s="21"/>
    </row>
    <row r="31" spans="1:20" s="14" customFormat="1" ht="15.75" customHeight="1" outlineLevel="1" thickBot="1">
      <c r="A31" s="99" t="s">
        <v>134</v>
      </c>
      <c r="B31" s="99"/>
      <c r="C31" s="17"/>
      <c r="D31" s="68">
        <v>182</v>
      </c>
      <c r="E31" s="18">
        <v>105</v>
      </c>
      <c r="F31" s="94" t="s">
        <v>157</v>
      </c>
      <c r="G31" s="94"/>
      <c r="H31" s="94"/>
      <c r="I31" s="94"/>
      <c r="J31" s="94"/>
      <c r="K31" s="105" t="s">
        <v>39</v>
      </c>
      <c r="L31" s="106"/>
      <c r="M31" s="69">
        <v>110</v>
      </c>
      <c r="N31" s="21">
        <v>2000</v>
      </c>
      <c r="O31" s="21">
        <f>SUM(O32:O33)</f>
        <v>1950.8799999999999</v>
      </c>
      <c r="P31" s="21"/>
      <c r="Q31" s="21"/>
      <c r="R31" s="57">
        <f t="shared" si="0"/>
        <v>1950.8799999999999</v>
      </c>
      <c r="S31" s="58">
        <f t="shared" si="1"/>
        <v>49.12000000000012</v>
      </c>
      <c r="T31" s="21">
        <f t="shared" si="2"/>
        <v>97.544</v>
      </c>
    </row>
    <row r="32" spans="1:20" s="14" customFormat="1" ht="15.75" customHeight="1" outlineLevel="1" thickBot="1">
      <c r="A32" s="99" t="s">
        <v>134</v>
      </c>
      <c r="B32" s="99"/>
      <c r="C32" s="17"/>
      <c r="D32" s="68">
        <v>182</v>
      </c>
      <c r="E32" s="18">
        <v>105</v>
      </c>
      <c r="F32" s="94" t="s">
        <v>157</v>
      </c>
      <c r="G32" s="94"/>
      <c r="H32" s="94"/>
      <c r="I32" s="94"/>
      <c r="J32" s="94"/>
      <c r="K32" s="100">
        <v>1000</v>
      </c>
      <c r="L32" s="101"/>
      <c r="M32" s="69">
        <v>110</v>
      </c>
      <c r="N32" s="21"/>
      <c r="O32" s="21">
        <v>1953.6</v>
      </c>
      <c r="P32" s="21"/>
      <c r="Q32" s="21"/>
      <c r="R32" s="57">
        <f t="shared" si="0"/>
        <v>1953.6</v>
      </c>
      <c r="S32" s="58">
        <f t="shared" si="1"/>
        <v>-1953.6</v>
      </c>
      <c r="T32" s="21"/>
    </row>
    <row r="33" spans="1:20" s="14" customFormat="1" ht="15.75" customHeight="1" outlineLevel="1" thickBot="1">
      <c r="A33" s="99" t="s">
        <v>134</v>
      </c>
      <c r="B33" s="99"/>
      <c r="C33" s="17"/>
      <c r="D33" s="68">
        <v>182</v>
      </c>
      <c r="E33" s="18">
        <v>105</v>
      </c>
      <c r="F33" s="94" t="s">
        <v>157</v>
      </c>
      <c r="G33" s="94"/>
      <c r="H33" s="94"/>
      <c r="I33" s="94"/>
      <c r="J33" s="94"/>
      <c r="K33" s="100">
        <v>2100</v>
      </c>
      <c r="L33" s="101"/>
      <c r="M33" s="69">
        <v>110</v>
      </c>
      <c r="N33" s="21"/>
      <c r="O33" s="21">
        <v>-2.72</v>
      </c>
      <c r="P33" s="21"/>
      <c r="Q33" s="21"/>
      <c r="R33" s="57">
        <f t="shared" si="0"/>
        <v>-2.72</v>
      </c>
      <c r="S33" s="58">
        <f t="shared" si="1"/>
        <v>2.72</v>
      </c>
      <c r="T33" s="21"/>
    </row>
    <row r="34" spans="1:20" s="14" customFormat="1" ht="15.75" customHeight="1" outlineLevel="1" thickBot="1">
      <c r="A34" s="99" t="s">
        <v>135</v>
      </c>
      <c r="B34" s="99"/>
      <c r="C34" s="17"/>
      <c r="D34" s="68">
        <v>182</v>
      </c>
      <c r="E34" s="18">
        <v>105</v>
      </c>
      <c r="F34" s="94" t="s">
        <v>158</v>
      </c>
      <c r="G34" s="94"/>
      <c r="H34" s="94"/>
      <c r="I34" s="94"/>
      <c r="J34" s="94"/>
      <c r="K34" s="100">
        <v>2100</v>
      </c>
      <c r="L34" s="101"/>
      <c r="M34" s="69">
        <v>110</v>
      </c>
      <c r="N34" s="21"/>
      <c r="O34" s="84">
        <v>9.43</v>
      </c>
      <c r="P34" s="21"/>
      <c r="Q34" s="21"/>
      <c r="R34" s="57">
        <f t="shared" si="0"/>
        <v>9.43</v>
      </c>
      <c r="S34" s="58">
        <f t="shared" si="1"/>
        <v>-9.43</v>
      </c>
      <c r="T34" s="21"/>
    </row>
    <row r="35" spans="1:20" s="14" customFormat="1" ht="15.75" customHeight="1" outlineLevel="1" thickBot="1">
      <c r="A35" s="158" t="s">
        <v>136</v>
      </c>
      <c r="B35" s="158"/>
      <c r="C35" s="17"/>
      <c r="D35" s="68">
        <v>182</v>
      </c>
      <c r="E35" s="18">
        <v>106</v>
      </c>
      <c r="F35" s="94" t="s">
        <v>159</v>
      </c>
      <c r="G35" s="94"/>
      <c r="H35" s="94"/>
      <c r="I35" s="94"/>
      <c r="J35" s="94"/>
      <c r="K35" s="105" t="s">
        <v>39</v>
      </c>
      <c r="L35" s="106"/>
      <c r="M35" s="69">
        <v>110</v>
      </c>
      <c r="N35" s="21">
        <v>930000</v>
      </c>
      <c r="O35" s="21">
        <v>743561.27</v>
      </c>
      <c r="P35" s="21"/>
      <c r="Q35" s="21"/>
      <c r="R35" s="57">
        <f t="shared" si="0"/>
        <v>743561.27</v>
      </c>
      <c r="S35" s="58">
        <f t="shared" si="1"/>
        <v>186438.72999999998</v>
      </c>
      <c r="T35" s="21">
        <f t="shared" si="2"/>
        <v>79.9528247311828</v>
      </c>
    </row>
    <row r="36" spans="1:20" s="14" customFormat="1" ht="15.75" customHeight="1" outlineLevel="1" thickBot="1">
      <c r="A36" s="158" t="s">
        <v>136</v>
      </c>
      <c r="B36" s="158"/>
      <c r="C36" s="17"/>
      <c r="D36" s="68">
        <v>182</v>
      </c>
      <c r="E36" s="19">
        <v>106</v>
      </c>
      <c r="F36" s="94" t="s">
        <v>159</v>
      </c>
      <c r="G36" s="94"/>
      <c r="H36" s="94"/>
      <c r="I36" s="94"/>
      <c r="J36" s="94"/>
      <c r="K36" s="100">
        <v>1000</v>
      </c>
      <c r="L36" s="101"/>
      <c r="M36" s="69">
        <v>110</v>
      </c>
      <c r="N36" s="21"/>
      <c r="O36" s="21">
        <v>726867.11</v>
      </c>
      <c r="P36" s="21"/>
      <c r="Q36" s="21"/>
      <c r="R36" s="57">
        <f t="shared" si="0"/>
        <v>726867.11</v>
      </c>
      <c r="S36" s="58">
        <f t="shared" si="1"/>
        <v>-726867.11</v>
      </c>
      <c r="T36" s="21"/>
    </row>
    <row r="37" spans="1:20" s="14" customFormat="1" ht="15.75" customHeight="1" outlineLevel="1" thickBot="1">
      <c r="A37" s="158" t="s">
        <v>136</v>
      </c>
      <c r="B37" s="158"/>
      <c r="C37" s="17"/>
      <c r="D37" s="68">
        <v>182</v>
      </c>
      <c r="E37" s="19">
        <v>106</v>
      </c>
      <c r="F37" s="94" t="s">
        <v>159</v>
      </c>
      <c r="G37" s="94"/>
      <c r="H37" s="94"/>
      <c r="I37" s="94"/>
      <c r="J37" s="94"/>
      <c r="K37" s="100">
        <v>2100</v>
      </c>
      <c r="L37" s="101"/>
      <c r="M37" s="69">
        <v>110</v>
      </c>
      <c r="N37" s="21"/>
      <c r="O37" s="21">
        <v>16694.16</v>
      </c>
      <c r="P37" s="21"/>
      <c r="Q37" s="21"/>
      <c r="R37" s="57">
        <f t="shared" si="0"/>
        <v>16694.16</v>
      </c>
      <c r="S37" s="58">
        <f t="shared" si="1"/>
        <v>-16694.16</v>
      </c>
      <c r="T37" s="21"/>
    </row>
    <row r="38" spans="1:20" s="14" customFormat="1" ht="15.75" customHeight="1" outlineLevel="1" thickBot="1">
      <c r="A38" s="99" t="s">
        <v>137</v>
      </c>
      <c r="B38" s="99"/>
      <c r="C38" s="17"/>
      <c r="D38" s="68">
        <v>182</v>
      </c>
      <c r="E38" s="19">
        <v>106</v>
      </c>
      <c r="F38" s="94" t="s">
        <v>160</v>
      </c>
      <c r="G38" s="94"/>
      <c r="H38" s="94"/>
      <c r="I38" s="94"/>
      <c r="J38" s="94"/>
      <c r="K38" s="105" t="s">
        <v>39</v>
      </c>
      <c r="L38" s="106"/>
      <c r="M38" s="69">
        <v>110</v>
      </c>
      <c r="N38" s="21">
        <v>531000</v>
      </c>
      <c r="O38" s="21">
        <v>535673.86</v>
      </c>
      <c r="P38" s="21"/>
      <c r="Q38" s="21"/>
      <c r="R38" s="57">
        <f t="shared" si="0"/>
        <v>535673.86</v>
      </c>
      <c r="S38" s="58">
        <f t="shared" si="1"/>
        <v>-4673.859999999986</v>
      </c>
      <c r="T38" s="21">
        <f t="shared" si="2"/>
        <v>100.88019962335217</v>
      </c>
    </row>
    <row r="39" spans="1:20" s="14" customFormat="1" ht="15.75" customHeight="1" outlineLevel="1" thickBot="1">
      <c r="A39" s="99" t="s">
        <v>137</v>
      </c>
      <c r="B39" s="99"/>
      <c r="C39" s="17"/>
      <c r="D39" s="68">
        <v>182</v>
      </c>
      <c r="E39" s="19">
        <v>106</v>
      </c>
      <c r="F39" s="94" t="s">
        <v>160</v>
      </c>
      <c r="G39" s="94"/>
      <c r="H39" s="94"/>
      <c r="I39" s="94"/>
      <c r="J39" s="94"/>
      <c r="K39" s="100">
        <v>1000</v>
      </c>
      <c r="L39" s="101"/>
      <c r="M39" s="69">
        <v>110</v>
      </c>
      <c r="N39" s="21"/>
      <c r="O39" s="21">
        <v>534654</v>
      </c>
      <c r="P39" s="21"/>
      <c r="Q39" s="21"/>
      <c r="R39" s="57">
        <f t="shared" si="0"/>
        <v>534654</v>
      </c>
      <c r="S39" s="58">
        <f t="shared" si="1"/>
        <v>-534654</v>
      </c>
      <c r="T39" s="21"/>
    </row>
    <row r="40" spans="1:20" s="14" customFormat="1" ht="15.75" customHeight="1" outlineLevel="1" thickBot="1">
      <c r="A40" s="99" t="s">
        <v>137</v>
      </c>
      <c r="B40" s="99"/>
      <c r="C40" s="17"/>
      <c r="D40" s="68">
        <v>182</v>
      </c>
      <c r="E40" s="19">
        <v>106</v>
      </c>
      <c r="F40" s="94" t="s">
        <v>160</v>
      </c>
      <c r="G40" s="94"/>
      <c r="H40" s="94"/>
      <c r="I40" s="94"/>
      <c r="J40" s="94"/>
      <c r="K40" s="100">
        <v>2100</v>
      </c>
      <c r="L40" s="101"/>
      <c r="M40" s="69">
        <v>110</v>
      </c>
      <c r="N40" s="21"/>
      <c r="O40" s="21">
        <v>19.86</v>
      </c>
      <c r="P40" s="21"/>
      <c r="Q40" s="21"/>
      <c r="R40" s="57">
        <f t="shared" si="0"/>
        <v>19.86</v>
      </c>
      <c r="S40" s="58">
        <f t="shared" si="1"/>
        <v>-19.86</v>
      </c>
      <c r="T40" s="21"/>
    </row>
    <row r="41" spans="1:20" s="14" customFormat="1" ht="15.75" customHeight="1" outlineLevel="1" thickBot="1">
      <c r="A41" s="99" t="s">
        <v>137</v>
      </c>
      <c r="B41" s="99"/>
      <c r="C41" s="17"/>
      <c r="D41" s="80">
        <v>182</v>
      </c>
      <c r="E41" s="75">
        <v>106</v>
      </c>
      <c r="F41" s="94" t="s">
        <v>160</v>
      </c>
      <c r="G41" s="94"/>
      <c r="H41" s="94"/>
      <c r="I41" s="94"/>
      <c r="J41" s="94"/>
      <c r="K41" s="100">
        <v>3000</v>
      </c>
      <c r="L41" s="101"/>
      <c r="M41" s="69">
        <v>110</v>
      </c>
      <c r="N41" s="21"/>
      <c r="O41" s="21">
        <v>1000</v>
      </c>
      <c r="P41" s="21"/>
      <c r="Q41" s="21"/>
      <c r="R41" s="57">
        <f>O41</f>
        <v>1000</v>
      </c>
      <c r="S41" s="58">
        <f>N41-R41</f>
        <v>-1000</v>
      </c>
      <c r="T41" s="21"/>
    </row>
    <row r="42" spans="1:20" s="14" customFormat="1" ht="15.75" customHeight="1" outlineLevel="1" thickBot="1">
      <c r="A42" s="156" t="s">
        <v>137</v>
      </c>
      <c r="B42" s="156"/>
      <c r="C42" s="17"/>
      <c r="D42" s="68">
        <v>182</v>
      </c>
      <c r="E42" s="19">
        <v>106</v>
      </c>
      <c r="F42" s="94" t="s">
        <v>161</v>
      </c>
      <c r="G42" s="94"/>
      <c r="H42" s="94"/>
      <c r="I42" s="94"/>
      <c r="J42" s="94"/>
      <c r="K42" s="105" t="s">
        <v>39</v>
      </c>
      <c r="L42" s="106"/>
      <c r="M42" s="69">
        <v>110</v>
      </c>
      <c r="N42" s="21">
        <v>439000</v>
      </c>
      <c r="O42" s="21">
        <v>512599.25</v>
      </c>
      <c r="P42" s="21"/>
      <c r="Q42" s="21"/>
      <c r="R42" s="57">
        <f t="shared" si="0"/>
        <v>512599.25</v>
      </c>
      <c r="S42" s="58">
        <f t="shared" si="1"/>
        <v>-73599.25</v>
      </c>
      <c r="T42" s="21">
        <f t="shared" si="2"/>
        <v>116.76520501138953</v>
      </c>
    </row>
    <row r="43" spans="1:20" s="14" customFormat="1" ht="15.75" customHeight="1" outlineLevel="1" thickBot="1">
      <c r="A43" s="156" t="s">
        <v>137</v>
      </c>
      <c r="B43" s="156"/>
      <c r="C43" s="17"/>
      <c r="D43" s="68">
        <v>182</v>
      </c>
      <c r="E43" s="19">
        <v>106</v>
      </c>
      <c r="F43" s="94" t="s">
        <v>161</v>
      </c>
      <c r="G43" s="94"/>
      <c r="H43" s="94"/>
      <c r="I43" s="94"/>
      <c r="J43" s="94"/>
      <c r="K43" s="100">
        <v>1000</v>
      </c>
      <c r="L43" s="101"/>
      <c r="M43" s="69">
        <v>110</v>
      </c>
      <c r="N43" s="21"/>
      <c r="O43" s="21">
        <v>495285.99</v>
      </c>
      <c r="P43" s="21"/>
      <c r="Q43" s="21"/>
      <c r="R43" s="57">
        <f t="shared" si="0"/>
        <v>495285.99</v>
      </c>
      <c r="S43" s="58">
        <f t="shared" si="1"/>
        <v>-495285.99</v>
      </c>
      <c r="T43" s="21"/>
    </row>
    <row r="44" spans="1:20" s="14" customFormat="1" ht="15.75" customHeight="1" outlineLevel="1" thickBot="1">
      <c r="A44" s="156" t="s">
        <v>137</v>
      </c>
      <c r="B44" s="156"/>
      <c r="C44" s="17"/>
      <c r="D44" s="68">
        <v>182</v>
      </c>
      <c r="E44" s="19">
        <v>106</v>
      </c>
      <c r="F44" s="94" t="s">
        <v>161</v>
      </c>
      <c r="G44" s="94"/>
      <c r="H44" s="94"/>
      <c r="I44" s="94"/>
      <c r="J44" s="94"/>
      <c r="K44" s="100">
        <v>2100</v>
      </c>
      <c r="L44" s="101"/>
      <c r="M44" s="69">
        <v>110</v>
      </c>
      <c r="N44" s="21"/>
      <c r="O44" s="21">
        <v>17313.26</v>
      </c>
      <c r="P44" s="21"/>
      <c r="Q44" s="21"/>
      <c r="R44" s="57">
        <f t="shared" si="0"/>
        <v>17313.26</v>
      </c>
      <c r="S44" s="58">
        <f t="shared" si="1"/>
        <v>-17313.26</v>
      </c>
      <c r="T44" s="21"/>
    </row>
    <row r="45" spans="1:20" s="14" customFormat="1" ht="15.75" customHeight="1" outlineLevel="1" thickBot="1">
      <c r="A45" s="156" t="s">
        <v>138</v>
      </c>
      <c r="B45" s="156"/>
      <c r="C45" s="17"/>
      <c r="D45" s="18">
        <v>791</v>
      </c>
      <c r="E45" s="18">
        <v>108</v>
      </c>
      <c r="F45" s="94" t="s">
        <v>162</v>
      </c>
      <c r="G45" s="94"/>
      <c r="H45" s="94"/>
      <c r="I45" s="94"/>
      <c r="J45" s="94"/>
      <c r="K45" s="105" t="s">
        <v>39</v>
      </c>
      <c r="L45" s="106"/>
      <c r="M45" s="20">
        <v>110</v>
      </c>
      <c r="N45" s="21">
        <v>12000</v>
      </c>
      <c r="O45" s="21">
        <v>33820</v>
      </c>
      <c r="P45" s="21"/>
      <c r="Q45" s="21"/>
      <c r="R45" s="57">
        <f t="shared" si="0"/>
        <v>33820</v>
      </c>
      <c r="S45" s="58">
        <f t="shared" si="1"/>
        <v>-21820</v>
      </c>
      <c r="T45" s="21">
        <f t="shared" si="2"/>
        <v>281.8333333333333</v>
      </c>
    </row>
    <row r="46" spans="1:20" s="14" customFormat="1" ht="15.75" customHeight="1" outlineLevel="1" thickBot="1">
      <c r="A46" s="156" t="s">
        <v>138</v>
      </c>
      <c r="B46" s="156"/>
      <c r="C46" s="17"/>
      <c r="D46" s="18">
        <v>791</v>
      </c>
      <c r="E46" s="18">
        <v>108</v>
      </c>
      <c r="F46" s="94" t="s">
        <v>162</v>
      </c>
      <c r="G46" s="94"/>
      <c r="H46" s="94"/>
      <c r="I46" s="94"/>
      <c r="J46" s="94"/>
      <c r="K46" s="100">
        <v>1000</v>
      </c>
      <c r="L46" s="101"/>
      <c r="M46" s="20">
        <v>110</v>
      </c>
      <c r="N46" s="21"/>
      <c r="O46" s="21">
        <v>33820</v>
      </c>
      <c r="P46" s="21"/>
      <c r="Q46" s="21"/>
      <c r="R46" s="57">
        <f t="shared" si="0"/>
        <v>33820</v>
      </c>
      <c r="S46" s="58">
        <f t="shared" si="1"/>
        <v>-33820</v>
      </c>
      <c r="T46" s="21"/>
    </row>
    <row r="47" spans="1:20" s="14" customFormat="1" ht="15.75" customHeight="1" outlineLevel="1" thickBot="1">
      <c r="A47" s="154" t="s">
        <v>139</v>
      </c>
      <c r="B47" s="155"/>
      <c r="C47" s="17"/>
      <c r="D47" s="18">
        <v>863</v>
      </c>
      <c r="E47" s="18">
        <v>111</v>
      </c>
      <c r="F47" s="94" t="s">
        <v>170</v>
      </c>
      <c r="G47" s="94"/>
      <c r="H47" s="94"/>
      <c r="I47" s="94"/>
      <c r="J47" s="94"/>
      <c r="K47" s="105" t="s">
        <v>39</v>
      </c>
      <c r="L47" s="106"/>
      <c r="M47" s="20">
        <v>120</v>
      </c>
      <c r="N47" s="21">
        <v>96000</v>
      </c>
      <c r="O47" s="21">
        <v>72294.7</v>
      </c>
      <c r="P47" s="21"/>
      <c r="Q47" s="21"/>
      <c r="R47" s="57">
        <f t="shared" si="0"/>
        <v>72294.7</v>
      </c>
      <c r="S47" s="58">
        <f t="shared" si="1"/>
        <v>23705.300000000003</v>
      </c>
      <c r="T47" s="21">
        <f t="shared" si="2"/>
        <v>75.30697916666666</v>
      </c>
    </row>
    <row r="48" spans="1:20" s="14" customFormat="1" ht="15.75" customHeight="1" outlineLevel="1" thickBot="1">
      <c r="A48" s="154" t="s">
        <v>140</v>
      </c>
      <c r="B48" s="155"/>
      <c r="C48" s="17"/>
      <c r="D48" s="18">
        <v>791</v>
      </c>
      <c r="E48" s="18">
        <v>111</v>
      </c>
      <c r="F48" s="94" t="s">
        <v>171</v>
      </c>
      <c r="G48" s="94"/>
      <c r="H48" s="94"/>
      <c r="I48" s="94"/>
      <c r="J48" s="94"/>
      <c r="K48" s="105" t="s">
        <v>39</v>
      </c>
      <c r="L48" s="106"/>
      <c r="M48" s="20">
        <v>120</v>
      </c>
      <c r="N48" s="21">
        <v>1266000</v>
      </c>
      <c r="O48" s="21">
        <v>1129634.92</v>
      </c>
      <c r="P48" s="21"/>
      <c r="Q48" s="21"/>
      <c r="R48" s="57">
        <f t="shared" si="0"/>
        <v>1129634.92</v>
      </c>
      <c r="S48" s="58">
        <f t="shared" si="1"/>
        <v>136365.08000000007</v>
      </c>
      <c r="T48" s="21">
        <f t="shared" si="2"/>
        <v>89.22866666666667</v>
      </c>
    </row>
    <row r="49" spans="1:20" s="14" customFormat="1" ht="15.75" customHeight="1" outlineLevel="1" thickBot="1">
      <c r="A49" s="154" t="s">
        <v>141</v>
      </c>
      <c r="B49" s="155"/>
      <c r="C49" s="17"/>
      <c r="D49" s="18">
        <v>791</v>
      </c>
      <c r="E49" s="18">
        <v>111</v>
      </c>
      <c r="F49" s="94" t="s">
        <v>172</v>
      </c>
      <c r="G49" s="94"/>
      <c r="H49" s="94"/>
      <c r="I49" s="94"/>
      <c r="J49" s="94"/>
      <c r="K49" s="105" t="s">
        <v>39</v>
      </c>
      <c r="L49" s="106"/>
      <c r="M49" s="20">
        <v>120</v>
      </c>
      <c r="N49" s="21">
        <v>65000</v>
      </c>
      <c r="O49" s="21">
        <v>193698.47</v>
      </c>
      <c r="P49" s="21"/>
      <c r="Q49" s="21"/>
      <c r="R49" s="57">
        <f t="shared" si="0"/>
        <v>193698.47</v>
      </c>
      <c r="S49" s="58">
        <f t="shared" si="1"/>
        <v>-128698.47</v>
      </c>
      <c r="T49" s="21">
        <f t="shared" si="2"/>
        <v>297.9976461538462</v>
      </c>
    </row>
    <row r="50" spans="1:20" s="14" customFormat="1" ht="15.75" customHeight="1" outlineLevel="1" thickBot="1">
      <c r="A50" s="154" t="s">
        <v>142</v>
      </c>
      <c r="B50" s="155"/>
      <c r="C50" s="17"/>
      <c r="D50" s="18">
        <v>863</v>
      </c>
      <c r="E50" s="18">
        <v>113</v>
      </c>
      <c r="F50" s="94" t="s">
        <v>173</v>
      </c>
      <c r="G50" s="94"/>
      <c r="H50" s="94"/>
      <c r="I50" s="94"/>
      <c r="J50" s="94"/>
      <c r="K50" s="105" t="s">
        <v>39</v>
      </c>
      <c r="L50" s="106"/>
      <c r="M50" s="20">
        <v>130</v>
      </c>
      <c r="N50" s="21">
        <v>3000</v>
      </c>
      <c r="O50" s="21">
        <v>8240</v>
      </c>
      <c r="P50" s="21"/>
      <c r="Q50" s="21"/>
      <c r="R50" s="57">
        <f t="shared" si="0"/>
        <v>8240</v>
      </c>
      <c r="S50" s="58">
        <f t="shared" si="1"/>
        <v>-5240</v>
      </c>
      <c r="T50" s="21">
        <f t="shared" si="2"/>
        <v>274.6666666666667</v>
      </c>
    </row>
    <row r="51" spans="1:20" s="14" customFormat="1" ht="15.75" customHeight="1" outlineLevel="1" thickBot="1">
      <c r="A51" s="154" t="s">
        <v>143</v>
      </c>
      <c r="B51" s="155"/>
      <c r="C51" s="17"/>
      <c r="D51" s="18">
        <v>161</v>
      </c>
      <c r="E51" s="18">
        <v>114</v>
      </c>
      <c r="F51" s="94" t="s">
        <v>174</v>
      </c>
      <c r="G51" s="94"/>
      <c r="H51" s="94"/>
      <c r="I51" s="94"/>
      <c r="J51" s="94"/>
      <c r="K51" s="105" t="s">
        <v>39</v>
      </c>
      <c r="L51" s="106"/>
      <c r="M51" s="20">
        <v>410</v>
      </c>
      <c r="N51" s="21">
        <v>19000</v>
      </c>
      <c r="O51" s="21">
        <v>320400</v>
      </c>
      <c r="P51" s="21"/>
      <c r="Q51" s="21"/>
      <c r="R51" s="57">
        <f t="shared" si="0"/>
        <v>320400</v>
      </c>
      <c r="S51" s="58">
        <f t="shared" si="1"/>
        <v>-301400</v>
      </c>
      <c r="T51" s="21">
        <f t="shared" si="2"/>
        <v>1686.3157894736842</v>
      </c>
    </row>
    <row r="52" spans="1:20" s="14" customFormat="1" ht="15.75" customHeight="1" outlineLevel="1" thickBot="1">
      <c r="A52" s="154" t="s">
        <v>144</v>
      </c>
      <c r="B52" s="155"/>
      <c r="C52" s="17"/>
      <c r="D52" s="18">
        <v>706</v>
      </c>
      <c r="E52" s="18">
        <v>116</v>
      </c>
      <c r="F52" s="94" t="s">
        <v>175</v>
      </c>
      <c r="G52" s="94"/>
      <c r="H52" s="94"/>
      <c r="I52" s="94"/>
      <c r="J52" s="94"/>
      <c r="K52" s="105" t="s">
        <v>163</v>
      </c>
      <c r="L52" s="106"/>
      <c r="M52" s="20">
        <v>140</v>
      </c>
      <c r="N52" s="21"/>
      <c r="O52" s="21">
        <v>15000</v>
      </c>
      <c r="P52" s="21"/>
      <c r="Q52" s="21"/>
      <c r="R52" s="57">
        <f t="shared" si="0"/>
        <v>15000</v>
      </c>
      <c r="S52" s="58">
        <f t="shared" si="1"/>
        <v>-15000</v>
      </c>
      <c r="T52" s="21"/>
    </row>
    <row r="53" spans="1:20" s="14" customFormat="1" ht="15.75" customHeight="1" outlineLevel="1" thickBot="1">
      <c r="A53" s="154" t="s">
        <v>145</v>
      </c>
      <c r="B53" s="155"/>
      <c r="C53" s="17"/>
      <c r="D53" s="18">
        <v>791</v>
      </c>
      <c r="E53" s="18">
        <v>116</v>
      </c>
      <c r="F53" s="94" t="s">
        <v>176</v>
      </c>
      <c r="G53" s="94"/>
      <c r="H53" s="94"/>
      <c r="I53" s="94"/>
      <c r="J53" s="94"/>
      <c r="K53" s="105" t="s">
        <v>39</v>
      </c>
      <c r="L53" s="106"/>
      <c r="M53" s="20">
        <v>140</v>
      </c>
      <c r="N53" s="21">
        <v>1000</v>
      </c>
      <c r="O53" s="21"/>
      <c r="P53" s="21"/>
      <c r="Q53" s="21"/>
      <c r="R53" s="57">
        <f t="shared" si="0"/>
        <v>0</v>
      </c>
      <c r="S53" s="58">
        <f t="shared" si="1"/>
        <v>1000</v>
      </c>
      <c r="T53" s="21">
        <f t="shared" si="2"/>
        <v>0</v>
      </c>
    </row>
    <row r="54" spans="1:20" s="14" customFormat="1" ht="15.75" customHeight="1" outlineLevel="1" thickBot="1">
      <c r="A54" s="154" t="s">
        <v>146</v>
      </c>
      <c r="B54" s="155"/>
      <c r="C54" s="17"/>
      <c r="D54" s="18">
        <v>791</v>
      </c>
      <c r="E54" s="18">
        <v>117</v>
      </c>
      <c r="F54" s="94" t="s">
        <v>177</v>
      </c>
      <c r="G54" s="94"/>
      <c r="H54" s="94"/>
      <c r="I54" s="94"/>
      <c r="J54" s="94"/>
      <c r="K54" s="105" t="s">
        <v>39</v>
      </c>
      <c r="L54" s="106"/>
      <c r="M54" s="20">
        <v>180</v>
      </c>
      <c r="N54" s="21">
        <v>325000</v>
      </c>
      <c r="O54" s="21">
        <v>324046.29</v>
      </c>
      <c r="P54" s="21"/>
      <c r="Q54" s="21"/>
      <c r="R54" s="57">
        <f t="shared" si="0"/>
        <v>324046.29</v>
      </c>
      <c r="S54" s="58">
        <f t="shared" si="1"/>
        <v>953.710000000021</v>
      </c>
      <c r="T54" s="21">
        <f t="shared" si="2"/>
        <v>99.70655076923076</v>
      </c>
    </row>
    <row r="55" spans="1:20" s="14" customFormat="1" ht="15.75" customHeight="1" outlineLevel="1" thickBot="1">
      <c r="A55" s="154" t="s">
        <v>147</v>
      </c>
      <c r="B55" s="155"/>
      <c r="C55" s="17"/>
      <c r="D55" s="18">
        <v>791</v>
      </c>
      <c r="E55" s="18">
        <v>202</v>
      </c>
      <c r="F55" s="94" t="s">
        <v>178</v>
      </c>
      <c r="G55" s="94"/>
      <c r="H55" s="94"/>
      <c r="I55" s="94"/>
      <c r="J55" s="94"/>
      <c r="K55" s="105" t="s">
        <v>39</v>
      </c>
      <c r="L55" s="106"/>
      <c r="M55" s="20">
        <v>151</v>
      </c>
      <c r="N55" s="21">
        <v>4319000</v>
      </c>
      <c r="O55" s="21">
        <v>4319000</v>
      </c>
      <c r="P55" s="21"/>
      <c r="Q55" s="21"/>
      <c r="R55" s="57">
        <f t="shared" si="0"/>
        <v>4319000</v>
      </c>
      <c r="S55" s="58">
        <f t="shared" si="1"/>
        <v>0</v>
      </c>
      <c r="T55" s="21">
        <f t="shared" si="2"/>
        <v>100</v>
      </c>
    </row>
    <row r="56" spans="1:20" s="14" customFormat="1" ht="15.75" customHeight="1" outlineLevel="1" thickBot="1">
      <c r="A56" s="154" t="s">
        <v>148</v>
      </c>
      <c r="B56" s="155"/>
      <c r="C56" s="17"/>
      <c r="D56" s="18">
        <v>791</v>
      </c>
      <c r="E56" s="75">
        <v>202</v>
      </c>
      <c r="F56" s="94" t="s">
        <v>179</v>
      </c>
      <c r="G56" s="94"/>
      <c r="H56" s="94"/>
      <c r="I56" s="94"/>
      <c r="J56" s="94"/>
      <c r="K56" s="105" t="s">
        <v>164</v>
      </c>
      <c r="L56" s="106"/>
      <c r="M56" s="20">
        <v>151</v>
      </c>
      <c r="N56" s="21">
        <v>107198.26</v>
      </c>
      <c r="O56" s="21"/>
      <c r="P56" s="21"/>
      <c r="Q56" s="21"/>
      <c r="R56" s="57">
        <f t="shared" si="0"/>
        <v>0</v>
      </c>
      <c r="S56" s="58">
        <f t="shared" si="1"/>
        <v>107198.26</v>
      </c>
      <c r="T56" s="21">
        <f t="shared" si="2"/>
        <v>0</v>
      </c>
    </row>
    <row r="57" spans="1:20" s="14" customFormat="1" ht="15.75" customHeight="1" outlineLevel="1" thickBot="1">
      <c r="A57" s="154" t="s">
        <v>149</v>
      </c>
      <c r="B57" s="155"/>
      <c r="C57" s="17"/>
      <c r="D57" s="18">
        <v>791</v>
      </c>
      <c r="E57" s="75">
        <v>202</v>
      </c>
      <c r="F57" s="94" t="s">
        <v>180</v>
      </c>
      <c r="G57" s="94"/>
      <c r="H57" s="94"/>
      <c r="I57" s="94"/>
      <c r="J57" s="94"/>
      <c r="K57" s="105" t="s">
        <v>164</v>
      </c>
      <c r="L57" s="106"/>
      <c r="M57" s="20">
        <v>151</v>
      </c>
      <c r="N57" s="21">
        <v>24829411.74</v>
      </c>
      <c r="O57" s="21">
        <v>24694080</v>
      </c>
      <c r="P57" s="21"/>
      <c r="Q57" s="21"/>
      <c r="R57" s="57">
        <f t="shared" si="0"/>
        <v>24694080</v>
      </c>
      <c r="S57" s="58">
        <f t="shared" si="1"/>
        <v>135331.73999999836</v>
      </c>
      <c r="T57" s="21">
        <f t="shared" si="2"/>
        <v>99.45495390137665</v>
      </c>
    </row>
    <row r="58" spans="1:20" s="14" customFormat="1" ht="15.75" customHeight="1" outlineLevel="1" thickBot="1">
      <c r="A58" s="154" t="s">
        <v>150</v>
      </c>
      <c r="B58" s="155"/>
      <c r="C58" s="17"/>
      <c r="D58" s="75">
        <v>791</v>
      </c>
      <c r="E58" s="75">
        <v>202</v>
      </c>
      <c r="F58" s="94" t="s">
        <v>181</v>
      </c>
      <c r="G58" s="94"/>
      <c r="H58" s="94"/>
      <c r="I58" s="94"/>
      <c r="J58" s="94"/>
      <c r="K58" s="105" t="s">
        <v>165</v>
      </c>
      <c r="L58" s="106"/>
      <c r="M58" s="20">
        <v>151</v>
      </c>
      <c r="N58" s="21">
        <v>275000</v>
      </c>
      <c r="O58" s="21">
        <v>275000</v>
      </c>
      <c r="P58" s="21"/>
      <c r="Q58" s="21"/>
      <c r="R58" s="57">
        <f t="shared" si="0"/>
        <v>275000</v>
      </c>
      <c r="S58" s="58">
        <f t="shared" si="1"/>
        <v>0</v>
      </c>
      <c r="T58" s="21">
        <f t="shared" si="2"/>
        <v>100</v>
      </c>
    </row>
    <row r="59" spans="1:20" s="14" customFormat="1" ht="15.75" customHeight="1" outlineLevel="1" thickBot="1">
      <c r="A59" s="154" t="s">
        <v>150</v>
      </c>
      <c r="B59" s="155"/>
      <c r="C59" s="17"/>
      <c r="D59" s="75">
        <v>791</v>
      </c>
      <c r="E59" s="75">
        <v>202</v>
      </c>
      <c r="F59" s="94" t="s">
        <v>181</v>
      </c>
      <c r="G59" s="94"/>
      <c r="H59" s="94"/>
      <c r="I59" s="94"/>
      <c r="J59" s="94"/>
      <c r="K59" s="105" t="s">
        <v>166</v>
      </c>
      <c r="L59" s="106"/>
      <c r="M59" s="20">
        <v>151</v>
      </c>
      <c r="N59" s="21">
        <v>219000</v>
      </c>
      <c r="O59" s="21">
        <v>219000</v>
      </c>
      <c r="P59" s="21"/>
      <c r="Q59" s="21"/>
      <c r="R59" s="57">
        <f t="shared" si="0"/>
        <v>219000</v>
      </c>
      <c r="S59" s="58">
        <f t="shared" si="1"/>
        <v>0</v>
      </c>
      <c r="T59" s="21">
        <f t="shared" si="2"/>
        <v>100</v>
      </c>
    </row>
    <row r="60" spans="1:20" s="14" customFormat="1" ht="15.75" customHeight="1" outlineLevel="1" thickBot="1">
      <c r="A60" s="154" t="s">
        <v>151</v>
      </c>
      <c r="B60" s="155"/>
      <c r="C60" s="17"/>
      <c r="D60" s="75">
        <v>791</v>
      </c>
      <c r="E60" s="75">
        <v>202</v>
      </c>
      <c r="F60" s="94" t="s">
        <v>182</v>
      </c>
      <c r="G60" s="94"/>
      <c r="H60" s="94"/>
      <c r="I60" s="94"/>
      <c r="J60" s="94"/>
      <c r="K60" s="105" t="s">
        <v>39</v>
      </c>
      <c r="L60" s="106"/>
      <c r="M60" s="20">
        <v>151</v>
      </c>
      <c r="N60" s="21">
        <v>192600</v>
      </c>
      <c r="O60" s="21">
        <v>192600</v>
      </c>
      <c r="P60" s="21"/>
      <c r="Q60" s="21"/>
      <c r="R60" s="57">
        <f t="shared" si="0"/>
        <v>192600</v>
      </c>
      <c r="S60" s="58">
        <f t="shared" si="1"/>
        <v>0</v>
      </c>
      <c r="T60" s="21">
        <f t="shared" si="2"/>
        <v>100</v>
      </c>
    </row>
    <row r="61" spans="1:20" s="14" customFormat="1" ht="15.75" customHeight="1" outlineLevel="1" thickBot="1">
      <c r="A61" s="156" t="s">
        <v>152</v>
      </c>
      <c r="B61" s="156"/>
      <c r="C61" s="17"/>
      <c r="D61" s="75">
        <v>791</v>
      </c>
      <c r="E61" s="75">
        <v>202</v>
      </c>
      <c r="F61" s="94" t="s">
        <v>183</v>
      </c>
      <c r="G61" s="94"/>
      <c r="H61" s="94"/>
      <c r="I61" s="94"/>
      <c r="J61" s="94"/>
      <c r="K61" s="105" t="s">
        <v>39</v>
      </c>
      <c r="L61" s="106"/>
      <c r="M61" s="20">
        <v>151</v>
      </c>
      <c r="N61" s="21">
        <v>1560000</v>
      </c>
      <c r="O61" s="21">
        <v>1560000</v>
      </c>
      <c r="P61" s="21"/>
      <c r="Q61" s="21"/>
      <c r="R61" s="57">
        <f t="shared" si="0"/>
        <v>1560000</v>
      </c>
      <c r="S61" s="58">
        <f t="shared" si="1"/>
        <v>0</v>
      </c>
      <c r="T61" s="21">
        <f t="shared" si="2"/>
        <v>100</v>
      </c>
    </row>
    <row r="62" spans="1:20" s="14" customFormat="1" ht="15.75" customHeight="1" outlineLevel="1" thickBot="1">
      <c r="A62" s="156" t="s">
        <v>152</v>
      </c>
      <c r="B62" s="156"/>
      <c r="C62" s="17"/>
      <c r="D62" s="75">
        <v>791</v>
      </c>
      <c r="E62" s="75">
        <v>202</v>
      </c>
      <c r="F62" s="94" t="s">
        <v>183</v>
      </c>
      <c r="G62" s="94"/>
      <c r="H62" s="94"/>
      <c r="I62" s="94"/>
      <c r="J62" s="94"/>
      <c r="K62" s="105" t="s">
        <v>167</v>
      </c>
      <c r="L62" s="106"/>
      <c r="M62" s="20">
        <v>151</v>
      </c>
      <c r="N62" s="21">
        <v>1560000</v>
      </c>
      <c r="O62" s="21"/>
      <c r="P62" s="21"/>
      <c r="Q62" s="21"/>
      <c r="R62" s="57">
        <f t="shared" si="0"/>
        <v>0</v>
      </c>
      <c r="S62" s="58">
        <f t="shared" si="1"/>
        <v>1560000</v>
      </c>
      <c r="T62" s="21">
        <f t="shared" si="2"/>
        <v>0</v>
      </c>
    </row>
    <row r="63" spans="1:20" s="14" customFormat="1" ht="15.75" customHeight="1" outlineLevel="1" thickBot="1">
      <c r="A63" s="156" t="s">
        <v>153</v>
      </c>
      <c r="B63" s="156"/>
      <c r="C63" s="17"/>
      <c r="D63" s="75">
        <v>791</v>
      </c>
      <c r="E63" s="75">
        <v>202</v>
      </c>
      <c r="F63" s="94" t="s">
        <v>184</v>
      </c>
      <c r="G63" s="94"/>
      <c r="H63" s="94"/>
      <c r="I63" s="94"/>
      <c r="J63" s="94"/>
      <c r="K63" s="105" t="s">
        <v>168</v>
      </c>
      <c r="L63" s="106"/>
      <c r="M63" s="20">
        <v>151</v>
      </c>
      <c r="N63" s="21">
        <v>500000</v>
      </c>
      <c r="O63" s="21">
        <v>500000</v>
      </c>
      <c r="P63" s="21"/>
      <c r="Q63" s="21"/>
      <c r="R63" s="57">
        <f t="shared" si="0"/>
        <v>500000</v>
      </c>
      <c r="S63" s="58">
        <f t="shared" si="1"/>
        <v>0</v>
      </c>
      <c r="T63" s="21">
        <f t="shared" si="2"/>
        <v>100</v>
      </c>
    </row>
    <row r="64" spans="1:20" s="14" customFormat="1" ht="15.75" customHeight="1" outlineLevel="1" thickBot="1">
      <c r="A64" s="156" t="s">
        <v>153</v>
      </c>
      <c r="B64" s="156"/>
      <c r="C64" s="17"/>
      <c r="D64" s="75">
        <v>791</v>
      </c>
      <c r="E64" s="75">
        <v>202</v>
      </c>
      <c r="F64" s="94" t="s">
        <v>184</v>
      </c>
      <c r="G64" s="94"/>
      <c r="H64" s="94"/>
      <c r="I64" s="94"/>
      <c r="J64" s="94"/>
      <c r="K64" s="105" t="s">
        <v>169</v>
      </c>
      <c r="L64" s="106"/>
      <c r="M64" s="20">
        <v>151</v>
      </c>
      <c r="N64" s="21">
        <v>100000</v>
      </c>
      <c r="O64" s="21">
        <v>100000</v>
      </c>
      <c r="P64" s="21"/>
      <c r="Q64" s="21"/>
      <c r="R64" s="57">
        <f t="shared" si="0"/>
        <v>100000</v>
      </c>
      <c r="S64" s="58">
        <f t="shared" si="1"/>
        <v>0</v>
      </c>
      <c r="T64" s="21">
        <f t="shared" si="2"/>
        <v>100</v>
      </c>
    </row>
    <row r="65" spans="1:20" s="14" customFormat="1" ht="15.75" customHeight="1" outlineLevel="1" thickBot="1">
      <c r="A65" s="156" t="s">
        <v>154</v>
      </c>
      <c r="B65" s="156"/>
      <c r="C65" s="17"/>
      <c r="D65" s="75">
        <v>791</v>
      </c>
      <c r="E65" s="75">
        <v>202</v>
      </c>
      <c r="F65" s="94" t="s">
        <v>185</v>
      </c>
      <c r="G65" s="94"/>
      <c r="H65" s="94"/>
      <c r="I65" s="94"/>
      <c r="J65" s="94"/>
      <c r="K65" s="105" t="s">
        <v>167</v>
      </c>
      <c r="L65" s="106"/>
      <c r="M65" s="20">
        <v>151</v>
      </c>
      <c r="N65" s="21">
        <v>9273410</v>
      </c>
      <c r="O65" s="21">
        <v>9273410</v>
      </c>
      <c r="P65" s="21"/>
      <c r="Q65" s="21"/>
      <c r="R65" s="57">
        <f t="shared" si="0"/>
        <v>9273410</v>
      </c>
      <c r="S65" s="58">
        <f>N65-R65</f>
        <v>0</v>
      </c>
      <c r="T65" s="21">
        <f t="shared" si="2"/>
        <v>100</v>
      </c>
    </row>
    <row r="66" spans="1:19" s="1" customFormat="1" ht="11.25" customHeight="1">
      <c r="A66" s="122" t="s">
        <v>6</v>
      </c>
      <c r="B66" s="122"/>
      <c r="C66" s="22"/>
      <c r="D66" s="123"/>
      <c r="E66" s="123"/>
      <c r="F66" s="123"/>
      <c r="G66" s="123"/>
      <c r="H66" s="123"/>
      <c r="I66" s="123"/>
      <c r="J66" s="123"/>
      <c r="K66" s="123"/>
      <c r="L66" s="123"/>
      <c r="M66" s="22"/>
      <c r="N66" s="22"/>
      <c r="O66" s="22"/>
      <c r="P66" s="22"/>
      <c r="Q66" s="22"/>
      <c r="R66" s="22"/>
      <c r="S66" s="22" t="s">
        <v>6</v>
      </c>
    </row>
    <row r="67" spans="1:19" s="1" customFormat="1" ht="12" customHeight="1">
      <c r="A67" s="107" t="s">
        <v>41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="1" customFormat="1" ht="11.25" customHeight="1"/>
    <row r="69" spans="1:22" s="1" customFormat="1" ht="11.25" customHeight="1">
      <c r="A69" s="111" t="s">
        <v>23</v>
      </c>
      <c r="B69" s="111"/>
      <c r="C69" s="110" t="s">
        <v>24</v>
      </c>
      <c r="D69" s="121" t="s">
        <v>42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10" t="s">
        <v>26</v>
      </c>
      <c r="O69" s="110" t="s">
        <v>43</v>
      </c>
      <c r="P69" s="111" t="s">
        <v>27</v>
      </c>
      <c r="Q69" s="111"/>
      <c r="R69" s="111"/>
      <c r="S69" s="111"/>
      <c r="T69" s="124" t="s">
        <v>44</v>
      </c>
      <c r="U69" s="121"/>
      <c r="V69" s="150" t="s">
        <v>123</v>
      </c>
    </row>
    <row r="70" spans="1:22" s="1" customFormat="1" ht="52.5" customHeight="1">
      <c r="A70" s="111"/>
      <c r="B70" s="111"/>
      <c r="C70" s="11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10"/>
      <c r="O70" s="110"/>
      <c r="P70" s="9" t="s">
        <v>29</v>
      </c>
      <c r="Q70" s="9" t="s">
        <v>30</v>
      </c>
      <c r="R70" s="9" t="s">
        <v>31</v>
      </c>
      <c r="S70" s="9" t="s">
        <v>32</v>
      </c>
      <c r="T70" s="9" t="s">
        <v>45</v>
      </c>
      <c r="U70" s="55" t="s">
        <v>46</v>
      </c>
      <c r="V70" s="151"/>
    </row>
    <row r="71" spans="1:22" s="1" customFormat="1" ht="11.25" customHeight="1">
      <c r="A71" s="112">
        <v>1</v>
      </c>
      <c r="B71" s="112"/>
      <c r="C71" s="11">
        <v>2</v>
      </c>
      <c r="D71" s="113">
        <v>3</v>
      </c>
      <c r="E71" s="113"/>
      <c r="F71" s="113"/>
      <c r="G71" s="113"/>
      <c r="H71" s="113"/>
      <c r="I71" s="113"/>
      <c r="J71" s="113"/>
      <c r="K71" s="113"/>
      <c r="L71" s="113"/>
      <c r="M71" s="113"/>
      <c r="N71" s="11">
        <v>4</v>
      </c>
      <c r="O71" s="11">
        <v>5</v>
      </c>
      <c r="P71" s="11">
        <v>6</v>
      </c>
      <c r="Q71" s="11">
        <v>7</v>
      </c>
      <c r="R71" s="11">
        <v>8</v>
      </c>
      <c r="S71" s="11">
        <v>9</v>
      </c>
      <c r="T71" s="23" t="s">
        <v>47</v>
      </c>
      <c r="U71" s="56" t="s">
        <v>48</v>
      </c>
      <c r="V71" s="54">
        <v>12</v>
      </c>
    </row>
    <row r="72" spans="1:22" s="66" customFormat="1" ht="12" customHeight="1" thickBot="1">
      <c r="A72" s="117" t="s">
        <v>49</v>
      </c>
      <c r="B72" s="117"/>
      <c r="C72" s="70">
        <v>200</v>
      </c>
      <c r="D72" s="118" t="s">
        <v>35</v>
      </c>
      <c r="E72" s="118"/>
      <c r="F72" s="118"/>
      <c r="G72" s="118"/>
      <c r="H72" s="118"/>
      <c r="I72" s="118"/>
      <c r="J72" s="118"/>
      <c r="K72" s="118"/>
      <c r="L72" s="118"/>
      <c r="M72" s="118"/>
      <c r="N72" s="63">
        <f>SUM(N74+N77+N101+N103+N105+N111+N122+N132+N135+N143+N150+N162+N165)</f>
        <v>48227604.96</v>
      </c>
      <c r="O72" s="63"/>
      <c r="P72" s="63">
        <f>SUM(P74+P77+P101+P103+P105+P111+P122+P132+P135+P143+P150+P162+P165)</f>
        <v>42704793.59</v>
      </c>
      <c r="Q72" s="63">
        <v>0</v>
      </c>
      <c r="R72" s="63">
        <v>0</v>
      </c>
      <c r="S72" s="63">
        <f>P72</f>
        <v>42704793.59</v>
      </c>
      <c r="T72" s="63">
        <f>N72-S72</f>
        <v>5522811.369999997</v>
      </c>
      <c r="U72" s="64">
        <v>0</v>
      </c>
      <c r="V72" s="65">
        <f>S72*100/N72</f>
        <v>88.54844362563594</v>
      </c>
    </row>
    <row r="73" spans="1:22" s="1" customFormat="1" ht="11.25" customHeight="1">
      <c r="A73" s="119" t="s">
        <v>36</v>
      </c>
      <c r="B73" s="119"/>
      <c r="C73" s="25"/>
      <c r="D73" s="120"/>
      <c r="E73" s="120"/>
      <c r="F73" s="120"/>
      <c r="G73" s="120"/>
      <c r="H73" s="120"/>
      <c r="I73" s="120"/>
      <c r="J73" s="120"/>
      <c r="K73" s="120"/>
      <c r="L73" s="26"/>
      <c r="M73" s="16"/>
      <c r="N73" s="60"/>
      <c r="O73" s="60"/>
      <c r="P73" s="60"/>
      <c r="Q73" s="60"/>
      <c r="R73" s="60"/>
      <c r="S73" s="57">
        <f>P73</f>
        <v>0</v>
      </c>
      <c r="T73" s="57">
        <f>N73-S73</f>
        <v>0</v>
      </c>
      <c r="U73" s="61"/>
      <c r="V73" s="21"/>
    </row>
    <row r="74" spans="1:22" s="66" customFormat="1" ht="11.25" customHeight="1" outlineLevel="1" thickBot="1">
      <c r="A74" s="160" t="s">
        <v>214</v>
      </c>
      <c r="B74" s="160"/>
      <c r="C74" s="71"/>
      <c r="D74" s="72"/>
      <c r="E74" s="72" t="s">
        <v>81</v>
      </c>
      <c r="F74" s="72"/>
      <c r="G74" s="102"/>
      <c r="H74" s="102"/>
      <c r="I74" s="102"/>
      <c r="J74" s="102"/>
      <c r="K74" s="102"/>
      <c r="L74" s="102"/>
      <c r="M74" s="73"/>
      <c r="N74" s="65">
        <f>SUM(N76)+N75</f>
        <v>720500</v>
      </c>
      <c r="O74" s="65" t="s">
        <v>37</v>
      </c>
      <c r="P74" s="65">
        <f>SUM(P76)+P75</f>
        <v>719078.6699999999</v>
      </c>
      <c r="Q74" s="65" t="s">
        <v>37</v>
      </c>
      <c r="R74" s="65" t="s">
        <v>37</v>
      </c>
      <c r="S74" s="65">
        <f>SUM(S76)+S75</f>
        <v>719078.6699999999</v>
      </c>
      <c r="T74" s="65">
        <f>SUM(T76)+T75</f>
        <v>1421.3300000000454</v>
      </c>
      <c r="U74" s="74" t="s">
        <v>37</v>
      </c>
      <c r="V74" s="65">
        <f>S74*100/N74</f>
        <v>99.80273004857737</v>
      </c>
    </row>
    <row r="75" spans="1:22" s="14" customFormat="1" ht="11.25" customHeight="1" outlineLevel="1" thickBot="1">
      <c r="A75" s="159" t="s">
        <v>80</v>
      </c>
      <c r="B75" s="159"/>
      <c r="C75" s="17"/>
      <c r="D75" s="67" t="s">
        <v>40</v>
      </c>
      <c r="E75" s="67" t="s">
        <v>81</v>
      </c>
      <c r="F75" s="67" t="s">
        <v>51</v>
      </c>
      <c r="G75" s="94" t="s">
        <v>186</v>
      </c>
      <c r="H75" s="94"/>
      <c r="I75" s="94"/>
      <c r="J75" s="94"/>
      <c r="K75" s="94" t="s">
        <v>83</v>
      </c>
      <c r="L75" s="94"/>
      <c r="M75" s="69" t="s">
        <v>84</v>
      </c>
      <c r="N75" s="21">
        <v>554000</v>
      </c>
      <c r="O75" s="21" t="s">
        <v>37</v>
      </c>
      <c r="P75" s="21">
        <v>553616.44</v>
      </c>
      <c r="Q75" s="21" t="s">
        <v>37</v>
      </c>
      <c r="R75" s="21" t="s">
        <v>37</v>
      </c>
      <c r="S75" s="57">
        <f aca="true" t="shared" si="3" ref="S75:S99">P75</f>
        <v>553616.44</v>
      </c>
      <c r="T75" s="57">
        <f aca="true" t="shared" si="4" ref="T75:T99">N75-S75</f>
        <v>383.5600000000559</v>
      </c>
      <c r="U75" s="59" t="s">
        <v>37</v>
      </c>
      <c r="V75" s="65">
        <f aca="true" t="shared" si="5" ref="V75:V111">S75*100/N75</f>
        <v>99.93076534296027</v>
      </c>
    </row>
    <row r="76" spans="1:22" s="14" customFormat="1" ht="21.75" customHeight="1" outlineLevel="1">
      <c r="A76" s="93" t="s">
        <v>85</v>
      </c>
      <c r="B76" s="93"/>
      <c r="C76" s="17"/>
      <c r="D76" s="67" t="s">
        <v>40</v>
      </c>
      <c r="E76" s="67" t="s">
        <v>81</v>
      </c>
      <c r="F76" s="67" t="s">
        <v>51</v>
      </c>
      <c r="G76" s="94" t="s">
        <v>186</v>
      </c>
      <c r="H76" s="94"/>
      <c r="I76" s="94"/>
      <c r="J76" s="94"/>
      <c r="K76" s="94" t="s">
        <v>86</v>
      </c>
      <c r="L76" s="94"/>
      <c r="M76" s="69" t="s">
        <v>87</v>
      </c>
      <c r="N76" s="21">
        <v>166500</v>
      </c>
      <c r="O76" s="21" t="s">
        <v>37</v>
      </c>
      <c r="P76" s="21">
        <v>165462.23</v>
      </c>
      <c r="Q76" s="21" t="s">
        <v>37</v>
      </c>
      <c r="R76" s="21" t="s">
        <v>37</v>
      </c>
      <c r="S76" s="57">
        <f t="shared" si="3"/>
        <v>165462.23</v>
      </c>
      <c r="T76" s="57">
        <f t="shared" si="4"/>
        <v>1037.7699999999895</v>
      </c>
      <c r="U76" s="59" t="s">
        <v>37</v>
      </c>
      <c r="V76" s="65">
        <f t="shared" si="5"/>
        <v>99.37671471471472</v>
      </c>
    </row>
    <row r="77" spans="1:22" s="66" customFormat="1" ht="11.25" customHeight="1" outlineLevel="1" thickBot="1">
      <c r="A77" s="125" t="s">
        <v>215</v>
      </c>
      <c r="B77" s="125"/>
      <c r="C77" s="71"/>
      <c r="D77" s="72"/>
      <c r="E77" s="72" t="s">
        <v>50</v>
      </c>
      <c r="F77" s="72"/>
      <c r="G77" s="102"/>
      <c r="H77" s="102"/>
      <c r="I77" s="102"/>
      <c r="J77" s="102"/>
      <c r="K77" s="102"/>
      <c r="L77" s="102"/>
      <c r="M77" s="73"/>
      <c r="N77" s="65">
        <f>SUM(N78:N100)</f>
        <v>4116385.0599999996</v>
      </c>
      <c r="O77" s="65" t="s">
        <v>37</v>
      </c>
      <c r="P77" s="65">
        <f>SUM(P78:P100)</f>
        <v>4075869.6299999994</v>
      </c>
      <c r="Q77" s="65" t="s">
        <v>37</v>
      </c>
      <c r="R77" s="65" t="s">
        <v>37</v>
      </c>
      <c r="S77" s="65">
        <f>SUM(S78:S100)</f>
        <v>4075869.6299999994</v>
      </c>
      <c r="T77" s="65">
        <f>SUM(T78:T100)</f>
        <v>40515.42999999999</v>
      </c>
      <c r="U77" s="74" t="s">
        <v>37</v>
      </c>
      <c r="V77" s="65">
        <f>S77*100/N77</f>
        <v>99.01575218524381</v>
      </c>
    </row>
    <row r="78" spans="1:22" s="14" customFormat="1" ht="11.25" customHeight="1" outlineLevel="1" thickBot="1">
      <c r="A78" s="93" t="s">
        <v>80</v>
      </c>
      <c r="B78" s="93"/>
      <c r="C78" s="17"/>
      <c r="D78" s="67" t="s">
        <v>40</v>
      </c>
      <c r="E78" s="67" t="s">
        <v>50</v>
      </c>
      <c r="F78" s="67" t="s">
        <v>51</v>
      </c>
      <c r="G78" s="94" t="s">
        <v>52</v>
      </c>
      <c r="H78" s="94"/>
      <c r="I78" s="94"/>
      <c r="J78" s="94"/>
      <c r="K78" s="94" t="s">
        <v>83</v>
      </c>
      <c r="L78" s="94"/>
      <c r="M78" s="69" t="s">
        <v>84</v>
      </c>
      <c r="N78" s="21">
        <v>2255836.37</v>
      </c>
      <c r="O78" s="21" t="s">
        <v>37</v>
      </c>
      <c r="P78" s="21">
        <v>2255591.02</v>
      </c>
      <c r="Q78" s="21" t="s">
        <v>37</v>
      </c>
      <c r="R78" s="21" t="s">
        <v>37</v>
      </c>
      <c r="S78" s="57">
        <f t="shared" si="3"/>
        <v>2255591.02</v>
      </c>
      <c r="T78" s="57">
        <f t="shared" si="4"/>
        <v>245.35000000009313</v>
      </c>
      <c r="U78" s="59" t="s">
        <v>37</v>
      </c>
      <c r="V78" s="65">
        <f t="shared" si="5"/>
        <v>99.98912376787328</v>
      </c>
    </row>
    <row r="79" spans="1:22" s="14" customFormat="1" ht="21.75" customHeight="1" outlineLevel="1" thickBot="1">
      <c r="A79" s="93" t="s">
        <v>85</v>
      </c>
      <c r="B79" s="93"/>
      <c r="C79" s="17"/>
      <c r="D79" s="67" t="s">
        <v>40</v>
      </c>
      <c r="E79" s="67" t="s">
        <v>50</v>
      </c>
      <c r="F79" s="67" t="s">
        <v>51</v>
      </c>
      <c r="G79" s="94" t="s">
        <v>52</v>
      </c>
      <c r="H79" s="94"/>
      <c r="I79" s="94"/>
      <c r="J79" s="94"/>
      <c r="K79" s="94" t="s">
        <v>86</v>
      </c>
      <c r="L79" s="94"/>
      <c r="M79" s="69" t="s">
        <v>87</v>
      </c>
      <c r="N79" s="21">
        <v>695238.59</v>
      </c>
      <c r="O79" s="21" t="s">
        <v>37</v>
      </c>
      <c r="P79" s="21">
        <v>689265.88</v>
      </c>
      <c r="Q79" s="21" t="s">
        <v>37</v>
      </c>
      <c r="R79" s="21" t="s">
        <v>37</v>
      </c>
      <c r="S79" s="57">
        <f t="shared" si="3"/>
        <v>689265.88</v>
      </c>
      <c r="T79" s="57">
        <f t="shared" si="4"/>
        <v>5972.709999999963</v>
      </c>
      <c r="U79" s="59" t="s">
        <v>37</v>
      </c>
      <c r="V79" s="65">
        <f t="shared" si="5"/>
        <v>99.14091218670701</v>
      </c>
    </row>
    <row r="80" spans="1:22" s="14" customFormat="1" ht="21.75" customHeight="1" outlineLevel="1" thickBot="1">
      <c r="A80" s="93" t="s">
        <v>216</v>
      </c>
      <c r="B80" s="93"/>
      <c r="C80" s="17"/>
      <c r="D80" s="77">
        <v>791</v>
      </c>
      <c r="E80" s="77" t="s">
        <v>50</v>
      </c>
      <c r="F80" s="77" t="s">
        <v>51</v>
      </c>
      <c r="G80" s="94" t="s">
        <v>52</v>
      </c>
      <c r="H80" s="94"/>
      <c r="I80" s="94"/>
      <c r="J80" s="94"/>
      <c r="K80" s="94" t="s">
        <v>53</v>
      </c>
      <c r="L80" s="94"/>
      <c r="M80" s="69" t="s">
        <v>187</v>
      </c>
      <c r="N80" s="21">
        <v>4150</v>
      </c>
      <c r="O80" s="21" t="s">
        <v>37</v>
      </c>
      <c r="P80" s="21">
        <v>3750</v>
      </c>
      <c r="Q80" s="21" t="s">
        <v>37</v>
      </c>
      <c r="R80" s="21" t="s">
        <v>37</v>
      </c>
      <c r="S80" s="57">
        <f t="shared" si="3"/>
        <v>3750</v>
      </c>
      <c r="T80" s="57">
        <f t="shared" si="4"/>
        <v>400</v>
      </c>
      <c r="U80" s="59" t="s">
        <v>37</v>
      </c>
      <c r="V80" s="65">
        <f t="shared" si="5"/>
        <v>90.36144578313252</v>
      </c>
    </row>
    <row r="81" spans="1:22" s="14" customFormat="1" ht="11.25" customHeight="1" outlineLevel="1" thickBot="1">
      <c r="A81" s="93" t="s">
        <v>54</v>
      </c>
      <c r="B81" s="93"/>
      <c r="C81" s="17"/>
      <c r="D81" s="67" t="s">
        <v>40</v>
      </c>
      <c r="E81" s="67" t="s">
        <v>50</v>
      </c>
      <c r="F81" s="67" t="s">
        <v>51</v>
      </c>
      <c r="G81" s="94" t="s">
        <v>52</v>
      </c>
      <c r="H81" s="94"/>
      <c r="I81" s="94"/>
      <c r="J81" s="94"/>
      <c r="K81" s="94" t="s">
        <v>55</v>
      </c>
      <c r="L81" s="94"/>
      <c r="M81" s="69" t="s">
        <v>56</v>
      </c>
      <c r="N81" s="21">
        <v>132164</v>
      </c>
      <c r="O81" s="21" t="s">
        <v>37</v>
      </c>
      <c r="P81" s="21">
        <v>132163.06</v>
      </c>
      <c r="Q81" s="21" t="s">
        <v>37</v>
      </c>
      <c r="R81" s="21" t="s">
        <v>37</v>
      </c>
      <c r="S81" s="57">
        <f t="shared" si="3"/>
        <v>132163.06</v>
      </c>
      <c r="T81" s="57">
        <f t="shared" si="4"/>
        <v>0.9400000000023283</v>
      </c>
      <c r="U81" s="59" t="s">
        <v>37</v>
      </c>
      <c r="V81" s="65">
        <f t="shared" si="5"/>
        <v>99.99928876244665</v>
      </c>
    </row>
    <row r="82" spans="1:22" s="14" customFormat="1" ht="11.25" customHeight="1" outlineLevel="1" thickBot="1">
      <c r="A82" s="93" t="s">
        <v>219</v>
      </c>
      <c r="B82" s="93"/>
      <c r="C82" s="17"/>
      <c r="D82" s="77" t="s">
        <v>40</v>
      </c>
      <c r="E82" s="77" t="s">
        <v>50</v>
      </c>
      <c r="F82" s="77" t="s">
        <v>51</v>
      </c>
      <c r="G82" s="94" t="s">
        <v>52</v>
      </c>
      <c r="H82" s="94"/>
      <c r="I82" s="94"/>
      <c r="J82" s="94"/>
      <c r="K82" s="94" t="s">
        <v>55</v>
      </c>
      <c r="L82" s="94"/>
      <c r="M82" s="69" t="s">
        <v>189</v>
      </c>
      <c r="N82" s="21">
        <v>9000</v>
      </c>
      <c r="O82" s="21" t="s">
        <v>37</v>
      </c>
      <c r="P82" s="21">
        <v>9000</v>
      </c>
      <c r="Q82" s="21" t="s">
        <v>37</v>
      </c>
      <c r="R82" s="21" t="s">
        <v>37</v>
      </c>
      <c r="S82" s="57">
        <f t="shared" si="3"/>
        <v>9000</v>
      </c>
      <c r="T82" s="57">
        <f t="shared" si="4"/>
        <v>0</v>
      </c>
      <c r="U82" s="59" t="s">
        <v>37</v>
      </c>
      <c r="V82" s="65">
        <f t="shared" si="5"/>
        <v>100</v>
      </c>
    </row>
    <row r="83" spans="1:22" s="14" customFormat="1" ht="11.25" customHeight="1" outlineLevel="1" thickBot="1">
      <c r="A83" s="93" t="s">
        <v>218</v>
      </c>
      <c r="B83" s="93"/>
      <c r="C83" s="17"/>
      <c r="D83" s="77" t="s">
        <v>40</v>
      </c>
      <c r="E83" s="77" t="s">
        <v>50</v>
      </c>
      <c r="F83" s="77" t="s">
        <v>51</v>
      </c>
      <c r="G83" s="94" t="s">
        <v>52</v>
      </c>
      <c r="H83" s="94"/>
      <c r="I83" s="94"/>
      <c r="J83" s="94"/>
      <c r="K83" s="94" t="s">
        <v>55</v>
      </c>
      <c r="L83" s="94"/>
      <c r="M83" s="69" t="s">
        <v>190</v>
      </c>
      <c r="N83" s="21">
        <v>33913</v>
      </c>
      <c r="O83" s="21" t="s">
        <v>37</v>
      </c>
      <c r="P83" s="21">
        <v>33912.69</v>
      </c>
      <c r="Q83" s="21" t="s">
        <v>37</v>
      </c>
      <c r="R83" s="21" t="s">
        <v>37</v>
      </c>
      <c r="S83" s="57">
        <f>P83</f>
        <v>33912.69</v>
      </c>
      <c r="T83" s="57">
        <f>N83-S83</f>
        <v>0.3099999999976717</v>
      </c>
      <c r="U83" s="59" t="s">
        <v>37</v>
      </c>
      <c r="V83" s="65">
        <f t="shared" si="5"/>
        <v>99.99908589626396</v>
      </c>
    </row>
    <row r="84" spans="1:22" s="14" customFormat="1" ht="11.25" customHeight="1" outlineLevel="1" thickBot="1">
      <c r="A84" s="93" t="s">
        <v>66</v>
      </c>
      <c r="B84" s="93"/>
      <c r="C84" s="17"/>
      <c r="D84" s="77" t="s">
        <v>40</v>
      </c>
      <c r="E84" s="77" t="s">
        <v>50</v>
      </c>
      <c r="F84" s="77" t="s">
        <v>51</v>
      </c>
      <c r="G84" s="94" t="s">
        <v>52</v>
      </c>
      <c r="H84" s="94"/>
      <c r="I84" s="94"/>
      <c r="J84" s="94"/>
      <c r="K84" s="94" t="s">
        <v>55</v>
      </c>
      <c r="L84" s="94"/>
      <c r="M84" s="69" t="s">
        <v>217</v>
      </c>
      <c r="N84" s="21">
        <v>1000</v>
      </c>
      <c r="O84" s="21" t="s">
        <v>37</v>
      </c>
      <c r="P84" s="21">
        <v>250</v>
      </c>
      <c r="Q84" s="21" t="s">
        <v>37</v>
      </c>
      <c r="R84" s="21" t="s">
        <v>37</v>
      </c>
      <c r="S84" s="57">
        <f>P84</f>
        <v>250</v>
      </c>
      <c r="T84" s="57">
        <f>N84-S84</f>
        <v>750</v>
      </c>
      <c r="U84" s="59" t="s">
        <v>37</v>
      </c>
      <c r="V84" s="65">
        <f t="shared" si="5"/>
        <v>25</v>
      </c>
    </row>
    <row r="85" spans="1:22" s="14" customFormat="1" ht="11.25" customHeight="1" outlineLevel="1" thickBot="1">
      <c r="A85" s="93" t="s">
        <v>54</v>
      </c>
      <c r="B85" s="93"/>
      <c r="C85" s="17"/>
      <c r="D85" s="77" t="s">
        <v>40</v>
      </c>
      <c r="E85" s="77" t="s">
        <v>50</v>
      </c>
      <c r="F85" s="77" t="s">
        <v>51</v>
      </c>
      <c r="G85" s="94" t="s">
        <v>52</v>
      </c>
      <c r="H85" s="94"/>
      <c r="I85" s="94"/>
      <c r="J85" s="94"/>
      <c r="K85" s="94" t="s">
        <v>59</v>
      </c>
      <c r="L85" s="94"/>
      <c r="M85" s="69" t="s">
        <v>56</v>
      </c>
      <c r="N85" s="21">
        <v>1500</v>
      </c>
      <c r="O85" s="21" t="s">
        <v>37</v>
      </c>
      <c r="P85" s="21">
        <v>927</v>
      </c>
      <c r="Q85" s="21" t="s">
        <v>37</v>
      </c>
      <c r="R85" s="21" t="s">
        <v>37</v>
      </c>
      <c r="S85" s="57">
        <f>P85</f>
        <v>927</v>
      </c>
      <c r="T85" s="57">
        <f>N85-S85</f>
        <v>573</v>
      </c>
      <c r="U85" s="59" t="s">
        <v>37</v>
      </c>
      <c r="V85" s="65">
        <f t="shared" si="5"/>
        <v>61.8</v>
      </c>
    </row>
    <row r="86" spans="1:22" s="14" customFormat="1" ht="11.25" customHeight="1" outlineLevel="1" thickBot="1">
      <c r="A86" s="93" t="s">
        <v>220</v>
      </c>
      <c r="B86" s="93"/>
      <c r="C86" s="17"/>
      <c r="D86" s="67" t="s">
        <v>40</v>
      </c>
      <c r="E86" s="67" t="s">
        <v>50</v>
      </c>
      <c r="F86" s="67" t="s">
        <v>51</v>
      </c>
      <c r="G86" s="94" t="s">
        <v>52</v>
      </c>
      <c r="H86" s="94"/>
      <c r="I86" s="94"/>
      <c r="J86" s="94"/>
      <c r="K86" s="94" t="s">
        <v>59</v>
      </c>
      <c r="L86" s="94"/>
      <c r="M86" s="69" t="s">
        <v>188</v>
      </c>
      <c r="N86" s="21">
        <v>331712.97</v>
      </c>
      <c r="O86" s="21" t="s">
        <v>37</v>
      </c>
      <c r="P86" s="21">
        <v>321837.17</v>
      </c>
      <c r="Q86" s="21" t="s">
        <v>37</v>
      </c>
      <c r="R86" s="21" t="s">
        <v>37</v>
      </c>
      <c r="S86" s="57">
        <f t="shared" si="3"/>
        <v>321837.17</v>
      </c>
      <c r="T86" s="57">
        <f t="shared" si="4"/>
        <v>9875.799999999988</v>
      </c>
      <c r="U86" s="59" t="s">
        <v>37</v>
      </c>
      <c r="V86" s="65">
        <f t="shared" si="5"/>
        <v>97.02278750209858</v>
      </c>
    </row>
    <row r="87" spans="1:22" s="14" customFormat="1" ht="11.25" customHeight="1" outlineLevel="1" thickBot="1">
      <c r="A87" s="93" t="s">
        <v>221</v>
      </c>
      <c r="B87" s="93"/>
      <c r="C87" s="17"/>
      <c r="D87" s="77" t="s">
        <v>40</v>
      </c>
      <c r="E87" s="77" t="s">
        <v>50</v>
      </c>
      <c r="F87" s="77" t="s">
        <v>51</v>
      </c>
      <c r="G87" s="94" t="s">
        <v>52</v>
      </c>
      <c r="H87" s="94"/>
      <c r="I87" s="94"/>
      <c r="J87" s="94"/>
      <c r="K87" s="94" t="s">
        <v>59</v>
      </c>
      <c r="L87" s="94"/>
      <c r="M87" s="69" t="s">
        <v>209</v>
      </c>
      <c r="N87" s="21">
        <v>3000</v>
      </c>
      <c r="O87" s="21" t="s">
        <v>37</v>
      </c>
      <c r="P87" s="21">
        <v>2808.26</v>
      </c>
      <c r="Q87" s="21" t="s">
        <v>37</v>
      </c>
      <c r="R87" s="21" t="s">
        <v>37</v>
      </c>
      <c r="S87" s="57">
        <f>P87</f>
        <v>2808.26</v>
      </c>
      <c r="T87" s="57">
        <f>N87-S87</f>
        <v>191.73999999999978</v>
      </c>
      <c r="U87" s="59" t="s">
        <v>37</v>
      </c>
      <c r="V87" s="65">
        <f t="shared" si="5"/>
        <v>93.60866666666666</v>
      </c>
    </row>
    <row r="88" spans="1:22" s="14" customFormat="1" ht="11.25" customHeight="1" outlineLevel="1" thickBot="1">
      <c r="A88" s="93" t="s">
        <v>222</v>
      </c>
      <c r="B88" s="93"/>
      <c r="C88" s="17"/>
      <c r="D88" s="77" t="s">
        <v>40</v>
      </c>
      <c r="E88" s="77" t="s">
        <v>50</v>
      </c>
      <c r="F88" s="77" t="s">
        <v>51</v>
      </c>
      <c r="G88" s="94" t="s">
        <v>52</v>
      </c>
      <c r="H88" s="94"/>
      <c r="I88" s="94"/>
      <c r="J88" s="94"/>
      <c r="K88" s="94" t="s">
        <v>59</v>
      </c>
      <c r="L88" s="94"/>
      <c r="M88" s="69" t="s">
        <v>210</v>
      </c>
      <c r="N88" s="21">
        <v>33000</v>
      </c>
      <c r="O88" s="21" t="s">
        <v>37</v>
      </c>
      <c r="P88" s="21">
        <v>29732.44</v>
      </c>
      <c r="Q88" s="21" t="s">
        <v>37</v>
      </c>
      <c r="R88" s="21" t="s">
        <v>37</v>
      </c>
      <c r="S88" s="57">
        <f>P88</f>
        <v>29732.44</v>
      </c>
      <c r="T88" s="57">
        <f>N88-S88</f>
        <v>3267.5600000000013</v>
      </c>
      <c r="U88" s="59" t="s">
        <v>37</v>
      </c>
      <c r="V88" s="65">
        <f t="shared" si="5"/>
        <v>90.09830303030303</v>
      </c>
    </row>
    <row r="89" spans="1:22" s="14" customFormat="1" ht="11.25" customHeight="1" outlineLevel="1" thickBot="1">
      <c r="A89" s="93" t="s">
        <v>223</v>
      </c>
      <c r="B89" s="93"/>
      <c r="C89" s="17"/>
      <c r="D89" s="77" t="s">
        <v>40</v>
      </c>
      <c r="E89" s="77" t="s">
        <v>50</v>
      </c>
      <c r="F89" s="77" t="s">
        <v>51</v>
      </c>
      <c r="G89" s="94" t="s">
        <v>52</v>
      </c>
      <c r="H89" s="94"/>
      <c r="I89" s="94"/>
      <c r="J89" s="94"/>
      <c r="K89" s="94" t="s">
        <v>59</v>
      </c>
      <c r="L89" s="94"/>
      <c r="M89" s="69" t="s">
        <v>211</v>
      </c>
      <c r="N89" s="21">
        <v>1000</v>
      </c>
      <c r="O89" s="21" t="s">
        <v>37</v>
      </c>
      <c r="P89" s="21">
        <v>895.9</v>
      </c>
      <c r="Q89" s="21" t="s">
        <v>37</v>
      </c>
      <c r="R89" s="21" t="s">
        <v>37</v>
      </c>
      <c r="S89" s="57">
        <f>P89</f>
        <v>895.9</v>
      </c>
      <c r="T89" s="57">
        <f>N89-S89</f>
        <v>104.10000000000002</v>
      </c>
      <c r="U89" s="59" t="s">
        <v>37</v>
      </c>
      <c r="V89" s="65">
        <f t="shared" si="5"/>
        <v>89.59</v>
      </c>
    </row>
    <row r="90" spans="1:22" s="14" customFormat="1" ht="11.25" customHeight="1" outlineLevel="1" thickBot="1">
      <c r="A90" s="93" t="s">
        <v>224</v>
      </c>
      <c r="B90" s="93"/>
      <c r="C90" s="17"/>
      <c r="D90" s="77" t="s">
        <v>40</v>
      </c>
      <c r="E90" s="77" t="s">
        <v>50</v>
      </c>
      <c r="F90" s="77" t="s">
        <v>51</v>
      </c>
      <c r="G90" s="94" t="s">
        <v>52</v>
      </c>
      <c r="H90" s="94"/>
      <c r="I90" s="94"/>
      <c r="J90" s="94"/>
      <c r="K90" s="94" t="s">
        <v>59</v>
      </c>
      <c r="L90" s="94"/>
      <c r="M90" s="69" t="s">
        <v>212</v>
      </c>
      <c r="N90" s="21">
        <v>13500</v>
      </c>
      <c r="O90" s="21" t="s">
        <v>37</v>
      </c>
      <c r="P90" s="21">
        <v>12220</v>
      </c>
      <c r="Q90" s="21"/>
      <c r="R90" s="21" t="s">
        <v>37</v>
      </c>
      <c r="S90" s="57">
        <f>P90</f>
        <v>12220</v>
      </c>
      <c r="T90" s="57">
        <f>N90-S90</f>
        <v>1280</v>
      </c>
      <c r="U90" s="59" t="s">
        <v>37</v>
      </c>
      <c r="V90" s="65">
        <f t="shared" si="5"/>
        <v>90.51851851851852</v>
      </c>
    </row>
    <row r="91" spans="1:22" s="14" customFormat="1" ht="11.25" customHeight="1" outlineLevel="1" thickBot="1">
      <c r="A91" s="93" t="s">
        <v>204</v>
      </c>
      <c r="B91" s="93"/>
      <c r="C91" s="17"/>
      <c r="D91" s="77" t="s">
        <v>40</v>
      </c>
      <c r="E91" s="77" t="s">
        <v>50</v>
      </c>
      <c r="F91" s="77" t="s">
        <v>51</v>
      </c>
      <c r="G91" s="94" t="s">
        <v>52</v>
      </c>
      <c r="H91" s="94"/>
      <c r="I91" s="94"/>
      <c r="J91" s="94"/>
      <c r="K91" s="94" t="s">
        <v>59</v>
      </c>
      <c r="L91" s="94"/>
      <c r="M91" s="69" t="s">
        <v>205</v>
      </c>
      <c r="N91" s="21">
        <v>15110</v>
      </c>
      <c r="O91" s="21" t="s">
        <v>37</v>
      </c>
      <c r="P91" s="21">
        <v>15110</v>
      </c>
      <c r="Q91" s="21"/>
      <c r="R91" s="21" t="s">
        <v>37</v>
      </c>
      <c r="S91" s="57">
        <f>P91</f>
        <v>15110</v>
      </c>
      <c r="T91" s="57">
        <f>N91-S91</f>
        <v>0</v>
      </c>
      <c r="U91" s="59" t="s">
        <v>37</v>
      </c>
      <c r="V91" s="65">
        <f t="shared" si="5"/>
        <v>100</v>
      </c>
    </row>
    <row r="92" spans="1:22" s="14" customFormat="1" ht="24.75" customHeight="1" outlineLevel="1" thickBot="1">
      <c r="A92" s="93" t="s">
        <v>219</v>
      </c>
      <c r="B92" s="93"/>
      <c r="C92" s="17"/>
      <c r="D92" s="67" t="s">
        <v>40</v>
      </c>
      <c r="E92" s="67" t="s">
        <v>50</v>
      </c>
      <c r="F92" s="67" t="s">
        <v>51</v>
      </c>
      <c r="G92" s="94" t="s">
        <v>52</v>
      </c>
      <c r="H92" s="94"/>
      <c r="I92" s="94"/>
      <c r="J92" s="94"/>
      <c r="K92" s="94" t="s">
        <v>59</v>
      </c>
      <c r="L92" s="94"/>
      <c r="M92" s="69" t="s">
        <v>189</v>
      </c>
      <c r="N92" s="21">
        <v>25150.18</v>
      </c>
      <c r="O92" s="21" t="s">
        <v>37</v>
      </c>
      <c r="P92" s="21">
        <v>25150.18</v>
      </c>
      <c r="Q92" s="21"/>
      <c r="R92" s="21" t="s">
        <v>37</v>
      </c>
      <c r="S92" s="57">
        <f t="shared" si="3"/>
        <v>25150.18</v>
      </c>
      <c r="T92" s="57">
        <f t="shared" si="4"/>
        <v>0</v>
      </c>
      <c r="U92" s="59" t="s">
        <v>37</v>
      </c>
      <c r="V92" s="65">
        <f t="shared" si="5"/>
        <v>100</v>
      </c>
    </row>
    <row r="93" spans="1:22" s="14" customFormat="1" ht="12.75" customHeight="1" outlineLevel="1" thickBot="1">
      <c r="A93" s="93" t="s">
        <v>225</v>
      </c>
      <c r="B93" s="93"/>
      <c r="C93" s="17"/>
      <c r="D93" s="67" t="s">
        <v>40</v>
      </c>
      <c r="E93" s="67" t="s">
        <v>50</v>
      </c>
      <c r="F93" s="67" t="s">
        <v>51</v>
      </c>
      <c r="G93" s="94" t="s">
        <v>52</v>
      </c>
      <c r="H93" s="94"/>
      <c r="I93" s="94"/>
      <c r="J93" s="94"/>
      <c r="K93" s="94" t="s">
        <v>59</v>
      </c>
      <c r="L93" s="94"/>
      <c r="M93" s="69" t="s">
        <v>202</v>
      </c>
      <c r="N93" s="21">
        <v>36855</v>
      </c>
      <c r="O93" s="21" t="s">
        <v>37</v>
      </c>
      <c r="P93" s="21">
        <v>36854.51</v>
      </c>
      <c r="Q93" s="21"/>
      <c r="R93" s="21" t="s">
        <v>37</v>
      </c>
      <c r="S93" s="57">
        <f t="shared" si="3"/>
        <v>36854.51</v>
      </c>
      <c r="T93" s="57">
        <f t="shared" si="4"/>
        <v>0.48999999999796273</v>
      </c>
      <c r="U93" s="59" t="s">
        <v>37</v>
      </c>
      <c r="V93" s="65">
        <f t="shared" si="5"/>
        <v>99.99867046533713</v>
      </c>
    </row>
    <row r="94" spans="1:22" s="14" customFormat="1" ht="12.75" customHeight="1" outlineLevel="1" thickBot="1">
      <c r="A94" s="93" t="s">
        <v>227</v>
      </c>
      <c r="B94" s="93"/>
      <c r="C94" s="17"/>
      <c r="D94" s="77" t="s">
        <v>40</v>
      </c>
      <c r="E94" s="77" t="s">
        <v>50</v>
      </c>
      <c r="F94" s="77" t="s">
        <v>51</v>
      </c>
      <c r="G94" s="94" t="s">
        <v>52</v>
      </c>
      <c r="H94" s="94"/>
      <c r="I94" s="94"/>
      <c r="J94" s="94"/>
      <c r="K94" s="94" t="s">
        <v>59</v>
      </c>
      <c r="L94" s="94"/>
      <c r="M94" s="69" t="s">
        <v>226</v>
      </c>
      <c r="N94" s="21">
        <v>47500</v>
      </c>
      <c r="O94" s="21" t="s">
        <v>37</v>
      </c>
      <c r="P94" s="21">
        <v>39909.4</v>
      </c>
      <c r="Q94" s="21"/>
      <c r="R94" s="21" t="s">
        <v>37</v>
      </c>
      <c r="S94" s="57">
        <f>P94</f>
        <v>39909.4</v>
      </c>
      <c r="T94" s="57">
        <f>N94-S94</f>
        <v>7590.5999999999985</v>
      </c>
      <c r="U94" s="59" t="s">
        <v>37</v>
      </c>
      <c r="V94" s="65">
        <f t="shared" si="5"/>
        <v>84.01978947368421</v>
      </c>
    </row>
    <row r="95" spans="1:22" s="14" customFormat="1" ht="12.75" customHeight="1" outlineLevel="1" thickBot="1">
      <c r="A95" s="93" t="s">
        <v>229</v>
      </c>
      <c r="B95" s="93"/>
      <c r="C95" s="17"/>
      <c r="D95" s="77" t="s">
        <v>40</v>
      </c>
      <c r="E95" s="77" t="s">
        <v>50</v>
      </c>
      <c r="F95" s="77" t="s">
        <v>51</v>
      </c>
      <c r="G95" s="94" t="s">
        <v>52</v>
      </c>
      <c r="H95" s="94"/>
      <c r="I95" s="94"/>
      <c r="J95" s="94"/>
      <c r="K95" s="94" t="s">
        <v>59</v>
      </c>
      <c r="L95" s="94"/>
      <c r="M95" s="69" t="s">
        <v>228</v>
      </c>
      <c r="N95" s="21">
        <v>10400</v>
      </c>
      <c r="O95" s="21" t="s">
        <v>37</v>
      </c>
      <c r="P95" s="21">
        <v>10351.18</v>
      </c>
      <c r="Q95" s="21"/>
      <c r="R95" s="21" t="s">
        <v>37</v>
      </c>
      <c r="S95" s="57">
        <f>P95</f>
        <v>10351.18</v>
      </c>
      <c r="T95" s="57">
        <f>N95-S95</f>
        <v>48.81999999999971</v>
      </c>
      <c r="U95" s="59" t="s">
        <v>37</v>
      </c>
      <c r="V95" s="65">
        <f t="shared" si="5"/>
        <v>99.53057692307692</v>
      </c>
    </row>
    <row r="96" spans="1:22" s="14" customFormat="1" ht="12.75" customHeight="1" outlineLevel="1" thickBot="1">
      <c r="A96" s="93" t="s">
        <v>231</v>
      </c>
      <c r="B96" s="93"/>
      <c r="C96" s="17"/>
      <c r="D96" s="78" t="s">
        <v>40</v>
      </c>
      <c r="E96" s="78" t="s">
        <v>50</v>
      </c>
      <c r="F96" s="78" t="s">
        <v>51</v>
      </c>
      <c r="G96" s="94" t="s">
        <v>52</v>
      </c>
      <c r="H96" s="94"/>
      <c r="I96" s="94"/>
      <c r="J96" s="94"/>
      <c r="K96" s="94" t="s">
        <v>59</v>
      </c>
      <c r="L96" s="94"/>
      <c r="M96" s="69" t="s">
        <v>230</v>
      </c>
      <c r="N96" s="21">
        <v>4550</v>
      </c>
      <c r="O96" s="21" t="s">
        <v>37</v>
      </c>
      <c r="P96" s="21">
        <v>4448.5</v>
      </c>
      <c r="Q96" s="21"/>
      <c r="R96" s="21" t="s">
        <v>37</v>
      </c>
      <c r="S96" s="57">
        <f>P96</f>
        <v>4448.5</v>
      </c>
      <c r="T96" s="57">
        <f>N96-S96</f>
        <v>101.5</v>
      </c>
      <c r="U96" s="59" t="s">
        <v>37</v>
      </c>
      <c r="V96" s="65">
        <f t="shared" si="5"/>
        <v>97.76923076923077</v>
      </c>
    </row>
    <row r="97" spans="1:22" s="14" customFormat="1" ht="21.75" customHeight="1" outlineLevel="1" thickBot="1">
      <c r="A97" s="93" t="s">
        <v>66</v>
      </c>
      <c r="B97" s="93"/>
      <c r="C97" s="17"/>
      <c r="D97" s="67" t="s">
        <v>40</v>
      </c>
      <c r="E97" s="67" t="s">
        <v>50</v>
      </c>
      <c r="F97" s="67" t="s">
        <v>51</v>
      </c>
      <c r="G97" s="94" t="s">
        <v>52</v>
      </c>
      <c r="H97" s="94"/>
      <c r="I97" s="94"/>
      <c r="J97" s="94"/>
      <c r="K97" s="94" t="s">
        <v>59</v>
      </c>
      <c r="L97" s="94"/>
      <c r="M97" s="69" t="s">
        <v>191</v>
      </c>
      <c r="N97" s="21">
        <v>407109.05</v>
      </c>
      <c r="O97" s="21" t="s">
        <v>37</v>
      </c>
      <c r="P97" s="21">
        <v>406553.28</v>
      </c>
      <c r="Q97" s="21" t="s">
        <v>37</v>
      </c>
      <c r="R97" s="21" t="s">
        <v>37</v>
      </c>
      <c r="S97" s="57">
        <f t="shared" si="3"/>
        <v>406553.28</v>
      </c>
      <c r="T97" s="57">
        <f t="shared" si="4"/>
        <v>555.7699999999604</v>
      </c>
      <c r="U97" s="59" t="s">
        <v>37</v>
      </c>
      <c r="V97" s="65">
        <f t="shared" si="5"/>
        <v>99.86348375208068</v>
      </c>
    </row>
    <row r="98" spans="1:22" s="14" customFormat="1" ht="26.25" customHeight="1" outlineLevel="1" thickBot="1">
      <c r="A98" s="93" t="s">
        <v>192</v>
      </c>
      <c r="B98" s="93"/>
      <c r="C98" s="17"/>
      <c r="D98" s="67" t="s">
        <v>40</v>
      </c>
      <c r="E98" s="67" t="s">
        <v>50</v>
      </c>
      <c r="F98" s="67" t="s">
        <v>51</v>
      </c>
      <c r="G98" s="94" t="s">
        <v>52</v>
      </c>
      <c r="H98" s="94"/>
      <c r="I98" s="94"/>
      <c r="J98" s="94"/>
      <c r="K98" s="94" t="s">
        <v>88</v>
      </c>
      <c r="L98" s="94"/>
      <c r="M98" s="69" t="s">
        <v>193</v>
      </c>
      <c r="N98" s="21">
        <v>42075.9</v>
      </c>
      <c r="O98" s="21" t="s">
        <v>37</v>
      </c>
      <c r="P98" s="21">
        <v>35292.8</v>
      </c>
      <c r="Q98" s="21" t="s">
        <v>37</v>
      </c>
      <c r="R98" s="21" t="s">
        <v>37</v>
      </c>
      <c r="S98" s="57">
        <f t="shared" si="3"/>
        <v>35292.8</v>
      </c>
      <c r="T98" s="57">
        <f t="shared" si="4"/>
        <v>6783.0999999999985</v>
      </c>
      <c r="U98" s="59" t="s">
        <v>37</v>
      </c>
      <c r="V98" s="65">
        <f t="shared" si="5"/>
        <v>83.87889504443162</v>
      </c>
    </row>
    <row r="99" spans="1:22" s="14" customFormat="1" ht="12" customHeight="1" outlineLevel="1" thickBot="1">
      <c r="A99" s="93" t="s">
        <v>232</v>
      </c>
      <c r="B99" s="93"/>
      <c r="C99" s="17"/>
      <c r="D99" s="67" t="s">
        <v>40</v>
      </c>
      <c r="E99" s="67" t="s">
        <v>50</v>
      </c>
      <c r="F99" s="67" t="s">
        <v>51</v>
      </c>
      <c r="G99" s="94" t="s">
        <v>52</v>
      </c>
      <c r="H99" s="94"/>
      <c r="I99" s="94"/>
      <c r="J99" s="94"/>
      <c r="K99" s="94" t="s">
        <v>89</v>
      </c>
      <c r="L99" s="94"/>
      <c r="M99" s="69" t="s">
        <v>193</v>
      </c>
      <c r="N99" s="21">
        <v>11120</v>
      </c>
      <c r="O99" s="21" t="s">
        <v>37</v>
      </c>
      <c r="P99" s="21">
        <v>9530</v>
      </c>
      <c r="Q99" s="21" t="s">
        <v>37</v>
      </c>
      <c r="R99" s="21" t="s">
        <v>37</v>
      </c>
      <c r="S99" s="57">
        <f t="shared" si="3"/>
        <v>9530</v>
      </c>
      <c r="T99" s="57">
        <f t="shared" si="4"/>
        <v>1590</v>
      </c>
      <c r="U99" s="59" t="s">
        <v>37</v>
      </c>
      <c r="V99" s="65">
        <f t="shared" si="5"/>
        <v>85.70143884892086</v>
      </c>
    </row>
    <row r="100" spans="1:22" s="14" customFormat="1" ht="11.25" customHeight="1" outlineLevel="1">
      <c r="A100" s="93" t="s">
        <v>232</v>
      </c>
      <c r="B100" s="93"/>
      <c r="C100" s="17"/>
      <c r="D100" s="78" t="s">
        <v>40</v>
      </c>
      <c r="E100" s="78" t="s">
        <v>50</v>
      </c>
      <c r="F100" s="78" t="s">
        <v>51</v>
      </c>
      <c r="G100" s="94" t="s">
        <v>52</v>
      </c>
      <c r="H100" s="94"/>
      <c r="I100" s="94"/>
      <c r="J100" s="94"/>
      <c r="K100" s="94" t="s">
        <v>89</v>
      </c>
      <c r="L100" s="94"/>
      <c r="M100" s="69" t="s">
        <v>233</v>
      </c>
      <c r="N100" s="21">
        <v>1500</v>
      </c>
      <c r="O100" s="21" t="s">
        <v>37</v>
      </c>
      <c r="P100" s="21">
        <v>316.36</v>
      </c>
      <c r="Q100" s="21" t="s">
        <v>37</v>
      </c>
      <c r="R100" s="21" t="s">
        <v>37</v>
      </c>
      <c r="S100" s="57">
        <f>P100</f>
        <v>316.36</v>
      </c>
      <c r="T100" s="57">
        <f>N100-S100</f>
        <v>1183.6399999999999</v>
      </c>
      <c r="U100" s="59" t="s">
        <v>37</v>
      </c>
      <c r="V100" s="65">
        <f t="shared" si="5"/>
        <v>21.090666666666667</v>
      </c>
    </row>
    <row r="101" spans="1:22" s="66" customFormat="1" ht="11.25" customHeight="1" outlineLevel="1" thickBot="1">
      <c r="A101" s="125" t="s">
        <v>194</v>
      </c>
      <c r="B101" s="125"/>
      <c r="C101" s="71"/>
      <c r="D101" s="72"/>
      <c r="E101" s="72" t="s">
        <v>90</v>
      </c>
      <c r="F101" s="72"/>
      <c r="G101" s="102"/>
      <c r="H101" s="102"/>
      <c r="I101" s="102"/>
      <c r="J101" s="102"/>
      <c r="K101" s="102"/>
      <c r="L101" s="102"/>
      <c r="M101" s="73"/>
      <c r="N101" s="65">
        <f>SUM(N102)</f>
        <v>1687.25</v>
      </c>
      <c r="O101" s="65" t="s">
        <v>37</v>
      </c>
      <c r="P101" s="65">
        <f>SUM(P102)</f>
        <v>1687.25</v>
      </c>
      <c r="Q101" s="65" t="s">
        <v>37</v>
      </c>
      <c r="R101" s="65" t="s">
        <v>37</v>
      </c>
      <c r="S101" s="65">
        <f>SUM(S102)</f>
        <v>1687.25</v>
      </c>
      <c r="T101" s="65">
        <f>SUM(T102)</f>
        <v>0</v>
      </c>
      <c r="U101" s="74" t="s">
        <v>37</v>
      </c>
      <c r="V101" s="65">
        <f t="shared" si="5"/>
        <v>100</v>
      </c>
    </row>
    <row r="102" spans="1:22" s="14" customFormat="1" ht="24" customHeight="1" outlineLevel="1" thickBot="1">
      <c r="A102" s="93" t="s">
        <v>195</v>
      </c>
      <c r="B102" s="93"/>
      <c r="C102" s="17"/>
      <c r="D102" s="67" t="s">
        <v>40</v>
      </c>
      <c r="E102" s="67" t="s">
        <v>90</v>
      </c>
      <c r="F102" s="67" t="s">
        <v>51</v>
      </c>
      <c r="G102" s="94" t="s">
        <v>196</v>
      </c>
      <c r="H102" s="94"/>
      <c r="I102" s="94"/>
      <c r="J102" s="94"/>
      <c r="K102" s="94" t="s">
        <v>59</v>
      </c>
      <c r="L102" s="94"/>
      <c r="M102" s="69" t="s">
        <v>197</v>
      </c>
      <c r="N102" s="21">
        <v>1687.25</v>
      </c>
      <c r="O102" s="21" t="s">
        <v>37</v>
      </c>
      <c r="P102" s="21">
        <v>1687.25</v>
      </c>
      <c r="Q102" s="21" t="s">
        <v>37</v>
      </c>
      <c r="R102" s="21" t="s">
        <v>37</v>
      </c>
      <c r="S102" s="57">
        <f aca="true" t="shared" si="6" ref="S102:S108">P102</f>
        <v>1687.25</v>
      </c>
      <c r="T102" s="57">
        <f aca="true" t="shared" si="7" ref="T102:T108">N102-S102</f>
        <v>0</v>
      </c>
      <c r="U102" s="59" t="s">
        <v>37</v>
      </c>
      <c r="V102" s="65">
        <f t="shared" si="5"/>
        <v>100</v>
      </c>
    </row>
    <row r="103" spans="1:22" s="66" customFormat="1" ht="11.25" customHeight="1" outlineLevel="1" thickBot="1">
      <c r="A103" s="125" t="s">
        <v>198</v>
      </c>
      <c r="B103" s="125"/>
      <c r="C103" s="71"/>
      <c r="D103" s="72"/>
      <c r="E103" s="72" t="s">
        <v>124</v>
      </c>
      <c r="F103" s="72"/>
      <c r="G103" s="102"/>
      <c r="H103" s="102"/>
      <c r="I103" s="102"/>
      <c r="J103" s="102"/>
      <c r="K103" s="102"/>
      <c r="L103" s="102"/>
      <c r="M103" s="73"/>
      <c r="N103" s="65">
        <f>SUM(N104)</f>
        <v>0</v>
      </c>
      <c r="O103" s="65" t="s">
        <v>37</v>
      </c>
      <c r="P103" s="65">
        <f>SUM(P104)</f>
        <v>0</v>
      </c>
      <c r="Q103" s="65" t="s">
        <v>37</v>
      </c>
      <c r="R103" s="65" t="s">
        <v>37</v>
      </c>
      <c r="S103" s="63">
        <f t="shared" si="6"/>
        <v>0</v>
      </c>
      <c r="T103" s="65">
        <f>SUM(T104)</f>
        <v>0</v>
      </c>
      <c r="U103" s="74" t="s">
        <v>37</v>
      </c>
      <c r="V103" s="65" t="e">
        <f t="shared" si="5"/>
        <v>#DIV/0!</v>
      </c>
    </row>
    <row r="104" spans="1:22" s="14" customFormat="1" ht="11.25" customHeight="1" outlineLevel="1">
      <c r="A104" s="93" t="s">
        <v>199</v>
      </c>
      <c r="B104" s="93"/>
      <c r="C104" s="17"/>
      <c r="D104" s="67" t="s">
        <v>40</v>
      </c>
      <c r="E104" s="67" t="s">
        <v>124</v>
      </c>
      <c r="F104" s="67" t="s">
        <v>125</v>
      </c>
      <c r="G104" s="94" t="s">
        <v>126</v>
      </c>
      <c r="H104" s="94"/>
      <c r="I104" s="94"/>
      <c r="J104" s="94"/>
      <c r="K104" s="94" t="s">
        <v>127</v>
      </c>
      <c r="L104" s="94"/>
      <c r="M104" s="69" t="s">
        <v>197</v>
      </c>
      <c r="N104" s="21">
        <v>0</v>
      </c>
      <c r="O104" s="21" t="s">
        <v>37</v>
      </c>
      <c r="P104" s="21">
        <v>0</v>
      </c>
      <c r="Q104" s="21" t="s">
        <v>37</v>
      </c>
      <c r="R104" s="21" t="s">
        <v>37</v>
      </c>
      <c r="S104" s="57">
        <f t="shared" si="6"/>
        <v>0</v>
      </c>
      <c r="T104" s="57">
        <f t="shared" si="7"/>
        <v>0</v>
      </c>
      <c r="U104" s="59" t="s">
        <v>37</v>
      </c>
      <c r="V104" s="21" t="e">
        <f t="shared" si="5"/>
        <v>#DIV/0!</v>
      </c>
    </row>
    <row r="105" spans="1:22" s="66" customFormat="1" ht="11.25" customHeight="1" outlineLevel="1" thickBot="1">
      <c r="A105" s="125" t="s">
        <v>200</v>
      </c>
      <c r="B105" s="125"/>
      <c r="C105" s="71"/>
      <c r="D105" s="72"/>
      <c r="E105" s="72" t="s">
        <v>58</v>
      </c>
      <c r="F105" s="72"/>
      <c r="G105" s="102"/>
      <c r="H105" s="102"/>
      <c r="I105" s="102"/>
      <c r="J105" s="102"/>
      <c r="K105" s="102"/>
      <c r="L105" s="102"/>
      <c r="M105" s="73"/>
      <c r="N105" s="65">
        <f>SUM(N106:N110)</f>
        <v>312252.51</v>
      </c>
      <c r="O105" s="65" t="s">
        <v>37</v>
      </c>
      <c r="P105" s="65">
        <f>SUM(P106:P110)</f>
        <v>307997.51</v>
      </c>
      <c r="Q105" s="65" t="s">
        <v>37</v>
      </c>
      <c r="R105" s="65" t="s">
        <v>37</v>
      </c>
      <c r="S105" s="65">
        <f>SUM(S106:S110)</f>
        <v>307997.51</v>
      </c>
      <c r="T105" s="65">
        <f>SUM(T106:T110)</f>
        <v>4255</v>
      </c>
      <c r="U105" s="74" t="s">
        <v>37</v>
      </c>
      <c r="V105" s="65">
        <f t="shared" si="5"/>
        <v>98.63732080168066</v>
      </c>
    </row>
    <row r="106" spans="1:22" s="66" customFormat="1" ht="11.25" customHeight="1" outlineLevel="1" thickBot="1">
      <c r="A106" s="93" t="s">
        <v>57</v>
      </c>
      <c r="B106" s="93"/>
      <c r="C106" s="17"/>
      <c r="D106" s="76" t="s">
        <v>40</v>
      </c>
      <c r="E106" s="76" t="s">
        <v>58</v>
      </c>
      <c r="F106" s="76" t="s">
        <v>51</v>
      </c>
      <c r="G106" s="94" t="s">
        <v>201</v>
      </c>
      <c r="H106" s="94"/>
      <c r="I106" s="94"/>
      <c r="J106" s="94"/>
      <c r="K106" s="94" t="s">
        <v>59</v>
      </c>
      <c r="L106" s="94"/>
      <c r="M106" s="69" t="s">
        <v>202</v>
      </c>
      <c r="N106" s="21">
        <v>855</v>
      </c>
      <c r="O106" s="21" t="s">
        <v>37</v>
      </c>
      <c r="P106" s="21">
        <v>0</v>
      </c>
      <c r="Q106" s="21" t="s">
        <v>37</v>
      </c>
      <c r="R106" s="21" t="s">
        <v>37</v>
      </c>
      <c r="S106" s="57">
        <f t="shared" si="6"/>
        <v>0</v>
      </c>
      <c r="T106" s="57">
        <f t="shared" si="7"/>
        <v>855</v>
      </c>
      <c r="U106" s="59" t="s">
        <v>37</v>
      </c>
      <c r="V106" s="65">
        <f t="shared" si="5"/>
        <v>0</v>
      </c>
    </row>
    <row r="107" spans="1:22" s="66" customFormat="1" ht="11.25" customHeight="1" outlineLevel="1" thickBot="1">
      <c r="A107" s="93" t="s">
        <v>57</v>
      </c>
      <c r="B107" s="93"/>
      <c r="C107" s="17"/>
      <c r="D107" s="76" t="s">
        <v>40</v>
      </c>
      <c r="E107" s="76" t="s">
        <v>58</v>
      </c>
      <c r="F107" s="76" t="s">
        <v>51</v>
      </c>
      <c r="G107" s="94" t="s">
        <v>203</v>
      </c>
      <c r="H107" s="94"/>
      <c r="I107" s="94"/>
      <c r="J107" s="94"/>
      <c r="K107" s="94" t="s">
        <v>59</v>
      </c>
      <c r="L107" s="94"/>
      <c r="M107" s="69" t="s">
        <v>202</v>
      </c>
      <c r="N107" s="21">
        <v>7997.51</v>
      </c>
      <c r="O107" s="21" t="s">
        <v>37</v>
      </c>
      <c r="P107" s="21">
        <v>7997.51</v>
      </c>
      <c r="Q107" s="21"/>
      <c r="R107" s="21" t="s">
        <v>37</v>
      </c>
      <c r="S107" s="57">
        <f t="shared" si="6"/>
        <v>7997.51</v>
      </c>
      <c r="T107" s="57">
        <f t="shared" si="7"/>
        <v>0</v>
      </c>
      <c r="U107" s="59" t="s">
        <v>37</v>
      </c>
      <c r="V107" s="65">
        <f t="shared" si="5"/>
        <v>100</v>
      </c>
    </row>
    <row r="108" spans="1:22" s="66" customFormat="1" ht="11.25" customHeight="1" outlineLevel="1" thickBot="1">
      <c r="A108" s="93" t="s">
        <v>204</v>
      </c>
      <c r="B108" s="93"/>
      <c r="C108" s="17"/>
      <c r="D108" s="76" t="s">
        <v>40</v>
      </c>
      <c r="E108" s="76" t="s">
        <v>58</v>
      </c>
      <c r="F108" s="76" t="s">
        <v>51</v>
      </c>
      <c r="G108" s="94" t="s">
        <v>60</v>
      </c>
      <c r="H108" s="94"/>
      <c r="I108" s="94"/>
      <c r="J108" s="94"/>
      <c r="K108" s="94" t="s">
        <v>59</v>
      </c>
      <c r="L108" s="94"/>
      <c r="M108" s="69" t="s">
        <v>205</v>
      </c>
      <c r="N108" s="21">
        <v>39240.38</v>
      </c>
      <c r="O108" s="21" t="s">
        <v>37</v>
      </c>
      <c r="P108" s="21">
        <v>39240.38</v>
      </c>
      <c r="Q108" s="21"/>
      <c r="R108" s="21" t="s">
        <v>37</v>
      </c>
      <c r="S108" s="57">
        <f t="shared" si="6"/>
        <v>39240.38</v>
      </c>
      <c r="T108" s="57">
        <f t="shared" si="7"/>
        <v>0</v>
      </c>
      <c r="U108" s="59" t="s">
        <v>37</v>
      </c>
      <c r="V108" s="65">
        <f t="shared" si="5"/>
        <v>100</v>
      </c>
    </row>
    <row r="109" spans="1:22" s="14" customFormat="1" ht="11.25" customHeight="1" outlineLevel="1" thickBot="1">
      <c r="A109" s="93" t="s">
        <v>57</v>
      </c>
      <c r="B109" s="93"/>
      <c r="C109" s="17"/>
      <c r="D109" s="67" t="s">
        <v>40</v>
      </c>
      <c r="E109" s="67" t="s">
        <v>58</v>
      </c>
      <c r="F109" s="67" t="s">
        <v>51</v>
      </c>
      <c r="G109" s="94" t="s">
        <v>60</v>
      </c>
      <c r="H109" s="94"/>
      <c r="I109" s="94"/>
      <c r="J109" s="94"/>
      <c r="K109" s="94" t="s">
        <v>59</v>
      </c>
      <c r="L109" s="94"/>
      <c r="M109" s="69" t="s">
        <v>202</v>
      </c>
      <c r="N109" s="21">
        <v>84759.62</v>
      </c>
      <c r="O109" s="21" t="s">
        <v>37</v>
      </c>
      <c r="P109" s="21">
        <v>81359.62</v>
      </c>
      <c r="Q109" s="21" t="s">
        <v>37</v>
      </c>
      <c r="R109" s="21" t="s">
        <v>37</v>
      </c>
      <c r="S109" s="57">
        <f>P109</f>
        <v>81359.62</v>
      </c>
      <c r="T109" s="57">
        <f>N109-S109</f>
        <v>3400</v>
      </c>
      <c r="U109" s="59" t="s">
        <v>37</v>
      </c>
      <c r="V109" s="65">
        <f t="shared" si="5"/>
        <v>95.98865591893876</v>
      </c>
    </row>
    <row r="110" spans="1:22" s="14" customFormat="1" ht="21.75" customHeight="1" outlineLevel="1">
      <c r="A110" s="93" t="s">
        <v>61</v>
      </c>
      <c r="B110" s="93"/>
      <c r="C110" s="17"/>
      <c r="D110" s="67" t="s">
        <v>40</v>
      </c>
      <c r="E110" s="67" t="s">
        <v>58</v>
      </c>
      <c r="F110" s="67" t="s">
        <v>51</v>
      </c>
      <c r="G110" s="94" t="s">
        <v>60</v>
      </c>
      <c r="H110" s="94"/>
      <c r="I110" s="94"/>
      <c r="J110" s="94"/>
      <c r="K110" s="94" t="s">
        <v>59</v>
      </c>
      <c r="L110" s="94"/>
      <c r="M110" s="69" t="s">
        <v>206</v>
      </c>
      <c r="N110" s="21">
        <v>179400</v>
      </c>
      <c r="O110" s="21" t="s">
        <v>37</v>
      </c>
      <c r="P110" s="21">
        <v>179400</v>
      </c>
      <c r="Q110" s="21" t="s">
        <v>37</v>
      </c>
      <c r="R110" s="21" t="s">
        <v>37</v>
      </c>
      <c r="S110" s="57">
        <f>P110</f>
        <v>179400</v>
      </c>
      <c r="T110" s="57">
        <f>N110-S110</f>
        <v>0</v>
      </c>
      <c r="U110" s="59" t="s">
        <v>37</v>
      </c>
      <c r="V110" s="65">
        <f t="shared" si="5"/>
        <v>100</v>
      </c>
    </row>
    <row r="111" spans="1:22" s="66" customFormat="1" ht="11.25" customHeight="1" outlineLevel="1" thickBot="1">
      <c r="A111" s="125" t="s">
        <v>207</v>
      </c>
      <c r="B111" s="125"/>
      <c r="C111" s="71"/>
      <c r="D111" s="72"/>
      <c r="E111" s="72" t="s">
        <v>82</v>
      </c>
      <c r="F111" s="72"/>
      <c r="G111" s="102"/>
      <c r="H111" s="102"/>
      <c r="I111" s="102"/>
      <c r="J111" s="102"/>
      <c r="K111" s="102"/>
      <c r="L111" s="102"/>
      <c r="M111" s="73"/>
      <c r="N111" s="65">
        <f>SUM(N112:N121)</f>
        <v>192600</v>
      </c>
      <c r="O111" s="65" t="s">
        <v>37</v>
      </c>
      <c r="P111" s="65">
        <f>SUM(P112:P121)</f>
        <v>192600</v>
      </c>
      <c r="Q111" s="65" t="s">
        <v>37</v>
      </c>
      <c r="R111" s="65" t="s">
        <v>37</v>
      </c>
      <c r="S111" s="65">
        <f>SUM(S112:S121)</f>
        <v>192600</v>
      </c>
      <c r="T111" s="65">
        <f>SUM(T112:T121)</f>
        <v>0</v>
      </c>
      <c r="U111" s="74" t="s">
        <v>37</v>
      </c>
      <c r="V111" s="65">
        <f t="shared" si="5"/>
        <v>100</v>
      </c>
    </row>
    <row r="112" spans="1:22" s="14" customFormat="1" ht="11.25" customHeight="1" outlineLevel="1" thickBot="1">
      <c r="A112" s="93" t="s">
        <v>80</v>
      </c>
      <c r="B112" s="93"/>
      <c r="C112" s="17"/>
      <c r="D112" s="67" t="s">
        <v>40</v>
      </c>
      <c r="E112" s="67" t="s">
        <v>82</v>
      </c>
      <c r="F112" s="67" t="s">
        <v>51</v>
      </c>
      <c r="G112" s="94" t="s">
        <v>208</v>
      </c>
      <c r="H112" s="94"/>
      <c r="I112" s="94"/>
      <c r="J112" s="94"/>
      <c r="K112" s="94" t="s">
        <v>83</v>
      </c>
      <c r="L112" s="94"/>
      <c r="M112" s="69" t="s">
        <v>84</v>
      </c>
      <c r="N112" s="21">
        <v>119400</v>
      </c>
      <c r="O112" s="21" t="s">
        <v>37</v>
      </c>
      <c r="P112" s="21">
        <v>119400</v>
      </c>
      <c r="Q112" s="21" t="s">
        <v>37</v>
      </c>
      <c r="R112" s="21" t="s">
        <v>37</v>
      </c>
      <c r="S112" s="57">
        <f aca="true" t="shared" si="8" ref="S112:S121">P112</f>
        <v>119400</v>
      </c>
      <c r="T112" s="57">
        <f aca="true" t="shared" si="9" ref="T112:T121">N112-S112</f>
        <v>0</v>
      </c>
      <c r="U112" s="59" t="s">
        <v>37</v>
      </c>
      <c r="V112" s="65">
        <f aca="true" t="shared" si="10" ref="V112:V121">S112*100/N112</f>
        <v>100</v>
      </c>
    </row>
    <row r="113" spans="1:22" s="14" customFormat="1" ht="21.75" customHeight="1" outlineLevel="1" thickBot="1">
      <c r="A113" s="93" t="s">
        <v>85</v>
      </c>
      <c r="B113" s="93"/>
      <c r="C113" s="17"/>
      <c r="D113" s="67" t="s">
        <v>40</v>
      </c>
      <c r="E113" s="67" t="s">
        <v>82</v>
      </c>
      <c r="F113" s="67" t="s">
        <v>51</v>
      </c>
      <c r="G113" s="94" t="s">
        <v>208</v>
      </c>
      <c r="H113" s="94"/>
      <c r="I113" s="94"/>
      <c r="J113" s="94"/>
      <c r="K113" s="94" t="s">
        <v>86</v>
      </c>
      <c r="L113" s="94"/>
      <c r="M113" s="69" t="s">
        <v>87</v>
      </c>
      <c r="N113" s="21">
        <v>37065.53</v>
      </c>
      <c r="O113" s="21" t="s">
        <v>37</v>
      </c>
      <c r="P113" s="21">
        <v>37065.53</v>
      </c>
      <c r="Q113" s="21" t="s">
        <v>37</v>
      </c>
      <c r="R113" s="21" t="s">
        <v>37</v>
      </c>
      <c r="S113" s="57">
        <f t="shared" si="8"/>
        <v>37065.53</v>
      </c>
      <c r="T113" s="57">
        <f t="shared" si="9"/>
        <v>0</v>
      </c>
      <c r="U113" s="59" t="s">
        <v>37</v>
      </c>
      <c r="V113" s="65">
        <f t="shared" si="10"/>
        <v>100</v>
      </c>
    </row>
    <row r="114" spans="1:22" s="14" customFormat="1" ht="11.25" customHeight="1" outlineLevel="1" thickBot="1">
      <c r="A114" s="93" t="s">
        <v>54</v>
      </c>
      <c r="B114" s="93"/>
      <c r="C114" s="17"/>
      <c r="D114" s="67" t="s">
        <v>40</v>
      </c>
      <c r="E114" s="67" t="s">
        <v>82</v>
      </c>
      <c r="F114" s="67" t="s">
        <v>51</v>
      </c>
      <c r="G114" s="94" t="s">
        <v>208</v>
      </c>
      <c r="H114" s="94"/>
      <c r="I114" s="94"/>
      <c r="J114" s="94"/>
      <c r="K114" s="94" t="s">
        <v>55</v>
      </c>
      <c r="L114" s="94"/>
      <c r="M114" s="69" t="s">
        <v>56</v>
      </c>
      <c r="N114" s="21">
        <v>8400</v>
      </c>
      <c r="O114" s="21" t="s">
        <v>37</v>
      </c>
      <c r="P114" s="21">
        <v>8400</v>
      </c>
      <c r="Q114" s="21" t="s">
        <v>37</v>
      </c>
      <c r="R114" s="21" t="s">
        <v>37</v>
      </c>
      <c r="S114" s="57">
        <f t="shared" si="8"/>
        <v>8400</v>
      </c>
      <c r="T114" s="57">
        <f t="shared" si="9"/>
        <v>0</v>
      </c>
      <c r="U114" s="59" t="s">
        <v>37</v>
      </c>
      <c r="V114" s="65">
        <f t="shared" si="10"/>
        <v>100</v>
      </c>
    </row>
    <row r="115" spans="1:22" s="14" customFormat="1" ht="11.25" customHeight="1" outlineLevel="1" thickBot="1">
      <c r="A115" s="93" t="s">
        <v>218</v>
      </c>
      <c r="B115" s="93"/>
      <c r="C115" s="17"/>
      <c r="D115" s="76" t="s">
        <v>40</v>
      </c>
      <c r="E115" s="76" t="s">
        <v>82</v>
      </c>
      <c r="F115" s="76" t="s">
        <v>51</v>
      </c>
      <c r="G115" s="94" t="s">
        <v>208</v>
      </c>
      <c r="H115" s="94"/>
      <c r="I115" s="94"/>
      <c r="J115" s="94"/>
      <c r="K115" s="94" t="s">
        <v>55</v>
      </c>
      <c r="L115" s="94"/>
      <c r="M115" s="69" t="s">
        <v>190</v>
      </c>
      <c r="N115" s="21">
        <v>3900</v>
      </c>
      <c r="O115" s="21" t="s">
        <v>37</v>
      </c>
      <c r="P115" s="21">
        <v>3900</v>
      </c>
      <c r="Q115" s="21" t="s">
        <v>37</v>
      </c>
      <c r="R115" s="21" t="s">
        <v>37</v>
      </c>
      <c r="S115" s="57">
        <f>P115</f>
        <v>3900</v>
      </c>
      <c r="T115" s="57">
        <f>N115-S115</f>
        <v>0</v>
      </c>
      <c r="U115" s="59" t="s">
        <v>37</v>
      </c>
      <c r="V115" s="65">
        <f t="shared" si="10"/>
        <v>100</v>
      </c>
    </row>
    <row r="116" spans="1:22" s="14" customFormat="1" ht="11.25" customHeight="1" outlineLevel="1" thickBot="1">
      <c r="A116" s="93" t="s">
        <v>61</v>
      </c>
      <c r="B116" s="93"/>
      <c r="C116" s="17"/>
      <c r="D116" s="78" t="s">
        <v>40</v>
      </c>
      <c r="E116" s="78" t="s">
        <v>82</v>
      </c>
      <c r="F116" s="78" t="s">
        <v>51</v>
      </c>
      <c r="G116" s="94" t="s">
        <v>208</v>
      </c>
      <c r="H116" s="94"/>
      <c r="I116" s="94"/>
      <c r="J116" s="94"/>
      <c r="K116" s="94" t="s">
        <v>55</v>
      </c>
      <c r="L116" s="94"/>
      <c r="M116" s="69" t="s">
        <v>206</v>
      </c>
      <c r="N116" s="21">
        <v>8125</v>
      </c>
      <c r="O116" s="21" t="s">
        <v>37</v>
      </c>
      <c r="P116" s="21">
        <v>8125</v>
      </c>
      <c r="Q116" s="21" t="s">
        <v>37</v>
      </c>
      <c r="R116" s="21" t="s">
        <v>37</v>
      </c>
      <c r="S116" s="57">
        <f>P116</f>
        <v>8125</v>
      </c>
      <c r="T116" s="57">
        <f>N116-S116</f>
        <v>0</v>
      </c>
      <c r="U116" s="59" t="s">
        <v>37</v>
      </c>
      <c r="V116" s="65">
        <f t="shared" si="10"/>
        <v>100</v>
      </c>
    </row>
    <row r="117" spans="1:22" s="14" customFormat="1" ht="11.25" customHeight="1" outlineLevel="1" thickBot="1">
      <c r="A117" s="93" t="s">
        <v>220</v>
      </c>
      <c r="B117" s="93"/>
      <c r="C117" s="17"/>
      <c r="D117" s="76" t="s">
        <v>40</v>
      </c>
      <c r="E117" s="76" t="s">
        <v>82</v>
      </c>
      <c r="F117" s="76" t="s">
        <v>51</v>
      </c>
      <c r="G117" s="94" t="s">
        <v>208</v>
      </c>
      <c r="H117" s="94"/>
      <c r="I117" s="94"/>
      <c r="J117" s="94"/>
      <c r="K117" s="94" t="s">
        <v>59</v>
      </c>
      <c r="L117" s="94"/>
      <c r="M117" s="69" t="s">
        <v>188</v>
      </c>
      <c r="N117" s="21">
        <v>10000</v>
      </c>
      <c r="O117" s="21" t="s">
        <v>37</v>
      </c>
      <c r="P117" s="21">
        <v>10000</v>
      </c>
      <c r="Q117" s="21" t="s">
        <v>37</v>
      </c>
      <c r="R117" s="21" t="s">
        <v>37</v>
      </c>
      <c r="S117" s="57">
        <f>P117</f>
        <v>10000</v>
      </c>
      <c r="T117" s="57">
        <f>N117-S117</f>
        <v>0</v>
      </c>
      <c r="U117" s="59" t="s">
        <v>37</v>
      </c>
      <c r="V117" s="65">
        <f t="shared" si="10"/>
        <v>100</v>
      </c>
    </row>
    <row r="118" spans="1:22" s="14" customFormat="1" ht="11.25" customHeight="1" outlineLevel="1" thickBot="1">
      <c r="A118" s="93" t="s">
        <v>221</v>
      </c>
      <c r="B118" s="93"/>
      <c r="C118" s="17"/>
      <c r="D118" s="76" t="s">
        <v>40</v>
      </c>
      <c r="E118" s="76" t="s">
        <v>82</v>
      </c>
      <c r="F118" s="76" t="s">
        <v>51</v>
      </c>
      <c r="G118" s="94" t="s">
        <v>208</v>
      </c>
      <c r="H118" s="94"/>
      <c r="I118" s="94"/>
      <c r="J118" s="94"/>
      <c r="K118" s="94" t="s">
        <v>59</v>
      </c>
      <c r="L118" s="94"/>
      <c r="M118" s="69" t="s">
        <v>209</v>
      </c>
      <c r="N118" s="21">
        <v>1185.63</v>
      </c>
      <c r="O118" s="21" t="s">
        <v>37</v>
      </c>
      <c r="P118" s="21">
        <v>1185.63</v>
      </c>
      <c r="Q118" s="21" t="s">
        <v>37</v>
      </c>
      <c r="R118" s="21" t="s">
        <v>37</v>
      </c>
      <c r="S118" s="57">
        <f>P118</f>
        <v>1185.63</v>
      </c>
      <c r="T118" s="57">
        <f>N118-S118</f>
        <v>0</v>
      </c>
      <c r="U118" s="59" t="s">
        <v>37</v>
      </c>
      <c r="V118" s="65">
        <f t="shared" si="10"/>
        <v>100</v>
      </c>
    </row>
    <row r="119" spans="1:22" s="14" customFormat="1" ht="11.25" customHeight="1" outlineLevel="1" thickBot="1">
      <c r="A119" s="93" t="s">
        <v>222</v>
      </c>
      <c r="B119" s="93"/>
      <c r="C119" s="17"/>
      <c r="D119" s="67" t="s">
        <v>40</v>
      </c>
      <c r="E119" s="67" t="s">
        <v>82</v>
      </c>
      <c r="F119" s="67" t="s">
        <v>51</v>
      </c>
      <c r="G119" s="94" t="s">
        <v>208</v>
      </c>
      <c r="H119" s="94"/>
      <c r="I119" s="94"/>
      <c r="J119" s="94"/>
      <c r="K119" s="94" t="s">
        <v>55</v>
      </c>
      <c r="L119" s="94"/>
      <c r="M119" s="69" t="s">
        <v>210</v>
      </c>
      <c r="N119" s="21">
        <v>3376</v>
      </c>
      <c r="O119" s="21" t="s">
        <v>37</v>
      </c>
      <c r="P119" s="21">
        <v>3376</v>
      </c>
      <c r="Q119" s="21" t="s">
        <v>37</v>
      </c>
      <c r="R119" s="21" t="s">
        <v>37</v>
      </c>
      <c r="S119" s="57">
        <f t="shared" si="8"/>
        <v>3376</v>
      </c>
      <c r="T119" s="57">
        <f t="shared" si="9"/>
        <v>0</v>
      </c>
      <c r="U119" s="59" t="s">
        <v>37</v>
      </c>
      <c r="V119" s="65">
        <f t="shared" si="10"/>
        <v>100</v>
      </c>
    </row>
    <row r="120" spans="1:22" s="14" customFormat="1" ht="11.25" customHeight="1" outlineLevel="1" thickBot="1">
      <c r="A120" s="93" t="s">
        <v>223</v>
      </c>
      <c r="B120" s="93"/>
      <c r="C120" s="17"/>
      <c r="D120" s="67" t="s">
        <v>40</v>
      </c>
      <c r="E120" s="67" t="s">
        <v>82</v>
      </c>
      <c r="F120" s="67" t="s">
        <v>51</v>
      </c>
      <c r="G120" s="94" t="s">
        <v>208</v>
      </c>
      <c r="H120" s="94"/>
      <c r="I120" s="94"/>
      <c r="J120" s="94"/>
      <c r="K120" s="94" t="s">
        <v>59</v>
      </c>
      <c r="L120" s="94"/>
      <c r="M120" s="69" t="s">
        <v>211</v>
      </c>
      <c r="N120" s="21">
        <v>137.84</v>
      </c>
      <c r="O120" s="21" t="s">
        <v>37</v>
      </c>
      <c r="P120" s="21">
        <v>137.84</v>
      </c>
      <c r="Q120" s="21" t="s">
        <v>37</v>
      </c>
      <c r="R120" s="21" t="s">
        <v>37</v>
      </c>
      <c r="S120" s="57">
        <f t="shared" si="8"/>
        <v>137.84</v>
      </c>
      <c r="T120" s="57">
        <f t="shared" si="9"/>
        <v>0</v>
      </c>
      <c r="U120" s="59" t="s">
        <v>37</v>
      </c>
      <c r="V120" s="65">
        <f t="shared" si="10"/>
        <v>100</v>
      </c>
    </row>
    <row r="121" spans="1:22" s="14" customFormat="1" ht="21.75" customHeight="1" outlineLevel="1">
      <c r="A121" s="93" t="s">
        <v>66</v>
      </c>
      <c r="B121" s="93"/>
      <c r="C121" s="17"/>
      <c r="D121" s="67" t="s">
        <v>40</v>
      </c>
      <c r="E121" s="67" t="s">
        <v>82</v>
      </c>
      <c r="F121" s="67" t="s">
        <v>51</v>
      </c>
      <c r="G121" s="94" t="s">
        <v>208</v>
      </c>
      <c r="H121" s="94"/>
      <c r="I121" s="94"/>
      <c r="J121" s="94"/>
      <c r="K121" s="94" t="s">
        <v>59</v>
      </c>
      <c r="L121" s="94"/>
      <c r="M121" s="69" t="s">
        <v>191</v>
      </c>
      <c r="N121" s="21">
        <v>1010</v>
      </c>
      <c r="O121" s="21" t="s">
        <v>37</v>
      </c>
      <c r="P121" s="21">
        <v>1010</v>
      </c>
      <c r="Q121" s="21" t="s">
        <v>37</v>
      </c>
      <c r="R121" s="21" t="s">
        <v>37</v>
      </c>
      <c r="S121" s="57">
        <f t="shared" si="8"/>
        <v>1010</v>
      </c>
      <c r="T121" s="57">
        <f t="shared" si="9"/>
        <v>0</v>
      </c>
      <c r="U121" s="59" t="s">
        <v>37</v>
      </c>
      <c r="V121" s="65">
        <f t="shared" si="10"/>
        <v>100</v>
      </c>
    </row>
    <row r="122" spans="1:22" s="66" customFormat="1" ht="11.25" customHeight="1" outlineLevel="1" thickBot="1">
      <c r="A122" s="125" t="s">
        <v>213</v>
      </c>
      <c r="B122" s="125"/>
      <c r="C122" s="71"/>
      <c r="D122" s="72"/>
      <c r="E122" s="72" t="s">
        <v>63</v>
      </c>
      <c r="F122" s="72"/>
      <c r="G122" s="102"/>
      <c r="H122" s="102"/>
      <c r="I122" s="102"/>
      <c r="J122" s="102"/>
      <c r="K122" s="102"/>
      <c r="L122" s="102"/>
      <c r="M122" s="73"/>
      <c r="N122" s="65">
        <f>SUM(N123:N131)</f>
        <v>1659999.9999999998</v>
      </c>
      <c r="O122" s="65" t="s">
        <v>37</v>
      </c>
      <c r="P122" s="65">
        <f>SUM(P123:P131)</f>
        <v>1605545.05</v>
      </c>
      <c r="Q122" s="65" t="s">
        <v>37</v>
      </c>
      <c r="R122" s="65" t="s">
        <v>37</v>
      </c>
      <c r="S122" s="65">
        <f>SUM(S123:S131)</f>
        <v>1605545.05</v>
      </c>
      <c r="T122" s="65">
        <f>SUM(T123:T131)</f>
        <v>54454.94999999995</v>
      </c>
      <c r="U122" s="74" t="s">
        <v>37</v>
      </c>
      <c r="V122" s="65">
        <f>S122*100/N122</f>
        <v>96.71958132530122</v>
      </c>
    </row>
    <row r="123" spans="1:22" s="14" customFormat="1" ht="11.25" customHeight="1" outlineLevel="1" thickBot="1">
      <c r="A123" s="93" t="s">
        <v>62</v>
      </c>
      <c r="B123" s="93"/>
      <c r="C123" s="17"/>
      <c r="D123" s="76" t="s">
        <v>40</v>
      </c>
      <c r="E123" s="67" t="s">
        <v>63</v>
      </c>
      <c r="F123" s="67" t="s">
        <v>51</v>
      </c>
      <c r="G123" s="94" t="s">
        <v>64</v>
      </c>
      <c r="H123" s="94"/>
      <c r="I123" s="94"/>
      <c r="J123" s="94"/>
      <c r="K123" s="94" t="s">
        <v>59</v>
      </c>
      <c r="L123" s="94"/>
      <c r="M123" s="69" t="s">
        <v>65</v>
      </c>
      <c r="N123" s="21">
        <v>7749.75</v>
      </c>
      <c r="O123" s="21" t="s">
        <v>37</v>
      </c>
      <c r="P123" s="21">
        <v>7749.75</v>
      </c>
      <c r="Q123" s="21" t="s">
        <v>37</v>
      </c>
      <c r="R123" s="21" t="s">
        <v>37</v>
      </c>
      <c r="S123" s="57">
        <f aca="true" t="shared" si="11" ref="S123:S168">P123</f>
        <v>7749.75</v>
      </c>
      <c r="T123" s="57">
        <f aca="true" t="shared" si="12" ref="T123:T167">N123-S123</f>
        <v>0</v>
      </c>
      <c r="U123" s="59" t="s">
        <v>37</v>
      </c>
      <c r="V123" s="65">
        <f aca="true" t="shared" si="13" ref="V123:V131">S123*100/N123</f>
        <v>100</v>
      </c>
    </row>
    <row r="124" spans="1:22" s="14" customFormat="1" ht="25.5" customHeight="1" outlineLevel="1" thickBot="1">
      <c r="A124" s="126" t="s">
        <v>224</v>
      </c>
      <c r="B124" s="127"/>
      <c r="C124" s="17"/>
      <c r="D124" s="76" t="s">
        <v>40</v>
      </c>
      <c r="E124" s="76" t="s">
        <v>63</v>
      </c>
      <c r="F124" s="76" t="s">
        <v>51</v>
      </c>
      <c r="G124" s="94" t="s">
        <v>64</v>
      </c>
      <c r="H124" s="94"/>
      <c r="I124" s="94"/>
      <c r="J124" s="94"/>
      <c r="K124" s="94" t="s">
        <v>59</v>
      </c>
      <c r="L124" s="94"/>
      <c r="M124" s="69" t="s">
        <v>212</v>
      </c>
      <c r="N124" s="21">
        <v>684583.59</v>
      </c>
      <c r="O124" s="21" t="s">
        <v>37</v>
      </c>
      <c r="P124" s="21">
        <v>630128.64</v>
      </c>
      <c r="Q124" s="21" t="s">
        <v>37</v>
      </c>
      <c r="R124" s="21" t="s">
        <v>37</v>
      </c>
      <c r="S124" s="57">
        <f t="shared" si="11"/>
        <v>630128.64</v>
      </c>
      <c r="T124" s="57">
        <f t="shared" si="12"/>
        <v>54454.94999999995</v>
      </c>
      <c r="U124" s="59" t="s">
        <v>37</v>
      </c>
      <c r="V124" s="65">
        <f t="shared" si="13"/>
        <v>92.04553676198988</v>
      </c>
    </row>
    <row r="125" spans="1:22" s="14" customFormat="1" ht="13.5" customHeight="1" outlineLevel="1" thickBot="1">
      <c r="A125" s="93" t="s">
        <v>204</v>
      </c>
      <c r="B125" s="93"/>
      <c r="C125" s="17"/>
      <c r="D125" s="76" t="s">
        <v>40</v>
      </c>
      <c r="E125" s="67" t="s">
        <v>63</v>
      </c>
      <c r="F125" s="67" t="s">
        <v>51</v>
      </c>
      <c r="G125" s="94" t="s">
        <v>64</v>
      </c>
      <c r="H125" s="94"/>
      <c r="I125" s="94"/>
      <c r="J125" s="94"/>
      <c r="K125" s="94" t="s">
        <v>59</v>
      </c>
      <c r="L125" s="94"/>
      <c r="M125" s="69" t="s">
        <v>205</v>
      </c>
      <c r="N125" s="21">
        <v>729164.02</v>
      </c>
      <c r="O125" s="21" t="s">
        <v>37</v>
      </c>
      <c r="P125" s="21">
        <v>729164.02</v>
      </c>
      <c r="Q125" s="21" t="s">
        <v>37</v>
      </c>
      <c r="R125" s="21" t="s">
        <v>37</v>
      </c>
      <c r="S125" s="57">
        <f t="shared" si="11"/>
        <v>729164.02</v>
      </c>
      <c r="T125" s="57">
        <f t="shared" si="12"/>
        <v>0</v>
      </c>
      <c r="U125" s="59" t="s">
        <v>37</v>
      </c>
      <c r="V125" s="65">
        <f t="shared" si="13"/>
        <v>100</v>
      </c>
    </row>
    <row r="126" spans="1:22" s="14" customFormat="1" ht="11.25" customHeight="1" outlineLevel="1" thickBot="1">
      <c r="A126" s="93" t="s">
        <v>57</v>
      </c>
      <c r="B126" s="93"/>
      <c r="C126" s="17"/>
      <c r="D126" s="76" t="s">
        <v>40</v>
      </c>
      <c r="E126" s="67" t="s">
        <v>63</v>
      </c>
      <c r="F126" s="67" t="s">
        <v>51</v>
      </c>
      <c r="G126" s="94" t="s">
        <v>64</v>
      </c>
      <c r="H126" s="94"/>
      <c r="I126" s="94"/>
      <c r="J126" s="94"/>
      <c r="K126" s="94" t="s">
        <v>59</v>
      </c>
      <c r="L126" s="94"/>
      <c r="M126" s="69" t="s">
        <v>202</v>
      </c>
      <c r="N126" s="21">
        <v>128690</v>
      </c>
      <c r="O126" s="21" t="s">
        <v>37</v>
      </c>
      <c r="P126" s="21">
        <v>128690</v>
      </c>
      <c r="Q126" s="21" t="s">
        <v>37</v>
      </c>
      <c r="R126" s="21" t="s">
        <v>37</v>
      </c>
      <c r="S126" s="57">
        <f t="shared" si="11"/>
        <v>128690</v>
      </c>
      <c r="T126" s="57">
        <f t="shared" si="12"/>
        <v>0</v>
      </c>
      <c r="U126" s="59" t="s">
        <v>37</v>
      </c>
      <c r="V126" s="65">
        <f t="shared" si="13"/>
        <v>100</v>
      </c>
    </row>
    <row r="127" spans="1:22" s="14" customFormat="1" ht="11.25" customHeight="1" outlineLevel="1" thickBot="1">
      <c r="A127" s="93" t="s">
        <v>66</v>
      </c>
      <c r="B127" s="93"/>
      <c r="C127" s="17"/>
      <c r="D127" s="78" t="s">
        <v>40</v>
      </c>
      <c r="E127" s="78" t="s">
        <v>63</v>
      </c>
      <c r="F127" s="78" t="s">
        <v>51</v>
      </c>
      <c r="G127" s="94" t="s">
        <v>64</v>
      </c>
      <c r="H127" s="94"/>
      <c r="I127" s="94"/>
      <c r="J127" s="94"/>
      <c r="K127" s="94" t="s">
        <v>59</v>
      </c>
      <c r="L127" s="94"/>
      <c r="M127" s="69" t="s">
        <v>191</v>
      </c>
      <c r="N127" s="21">
        <v>9812.64</v>
      </c>
      <c r="O127" s="21" t="s">
        <v>37</v>
      </c>
      <c r="P127" s="21">
        <v>9812.64</v>
      </c>
      <c r="Q127" s="21" t="s">
        <v>37</v>
      </c>
      <c r="R127" s="21" t="s">
        <v>37</v>
      </c>
      <c r="S127" s="57">
        <f>P127</f>
        <v>9812.64</v>
      </c>
      <c r="T127" s="57">
        <f>N127-S127</f>
        <v>0</v>
      </c>
      <c r="U127" s="59" t="s">
        <v>37</v>
      </c>
      <c r="V127" s="65">
        <f t="shared" si="13"/>
        <v>100</v>
      </c>
    </row>
    <row r="128" spans="1:22" s="14" customFormat="1" ht="12.75" customHeight="1" outlineLevel="1" thickBot="1">
      <c r="A128" s="93" t="s">
        <v>204</v>
      </c>
      <c r="B128" s="93"/>
      <c r="C128" s="17"/>
      <c r="D128" s="76" t="s">
        <v>40</v>
      </c>
      <c r="E128" s="67" t="s">
        <v>63</v>
      </c>
      <c r="F128" s="67" t="s">
        <v>51</v>
      </c>
      <c r="G128" s="94" t="s">
        <v>64</v>
      </c>
      <c r="H128" s="94"/>
      <c r="I128" s="94"/>
      <c r="J128" s="94"/>
      <c r="K128" s="94" t="s">
        <v>59</v>
      </c>
      <c r="L128" s="94"/>
      <c r="M128" s="69" t="s">
        <v>205</v>
      </c>
      <c r="N128" s="21">
        <v>6342.86</v>
      </c>
      <c r="O128" s="21" t="s">
        <v>37</v>
      </c>
      <c r="P128" s="21">
        <v>6342.86</v>
      </c>
      <c r="Q128" s="21" t="s">
        <v>37</v>
      </c>
      <c r="R128" s="21" t="s">
        <v>37</v>
      </c>
      <c r="S128" s="57">
        <f t="shared" si="11"/>
        <v>6342.86</v>
      </c>
      <c r="T128" s="57">
        <f t="shared" si="12"/>
        <v>0</v>
      </c>
      <c r="U128" s="59" t="s">
        <v>37</v>
      </c>
      <c r="V128" s="65">
        <f t="shared" si="13"/>
        <v>100</v>
      </c>
    </row>
    <row r="129" spans="1:22" s="14" customFormat="1" ht="12.75" customHeight="1" outlineLevel="1" thickBot="1">
      <c r="A129" s="93" t="s">
        <v>57</v>
      </c>
      <c r="B129" s="93"/>
      <c r="C129" s="17"/>
      <c r="D129" s="78" t="s">
        <v>40</v>
      </c>
      <c r="E129" s="78" t="s">
        <v>63</v>
      </c>
      <c r="F129" s="78" t="s">
        <v>51</v>
      </c>
      <c r="G129" s="94" t="s">
        <v>67</v>
      </c>
      <c r="H129" s="94"/>
      <c r="I129" s="94"/>
      <c r="J129" s="94"/>
      <c r="K129" s="94" t="s">
        <v>59</v>
      </c>
      <c r="L129" s="94"/>
      <c r="M129" s="69" t="s">
        <v>202</v>
      </c>
      <c r="N129" s="21">
        <v>53985</v>
      </c>
      <c r="O129" s="21" t="s">
        <v>37</v>
      </c>
      <c r="P129" s="21">
        <v>53985</v>
      </c>
      <c r="Q129" s="21" t="s">
        <v>37</v>
      </c>
      <c r="R129" s="21" t="s">
        <v>37</v>
      </c>
      <c r="S129" s="57">
        <f>P129</f>
        <v>53985</v>
      </c>
      <c r="T129" s="57">
        <f>N129-S129</f>
        <v>0</v>
      </c>
      <c r="U129" s="59" t="s">
        <v>37</v>
      </c>
      <c r="V129" s="65">
        <f t="shared" si="13"/>
        <v>100</v>
      </c>
    </row>
    <row r="130" spans="1:22" s="14" customFormat="1" ht="11.25" customHeight="1" outlineLevel="1" thickBot="1">
      <c r="A130" s="93" t="s">
        <v>236</v>
      </c>
      <c r="B130" s="93"/>
      <c r="C130" s="17"/>
      <c r="D130" s="76" t="s">
        <v>40</v>
      </c>
      <c r="E130" s="67" t="s">
        <v>63</v>
      </c>
      <c r="F130" s="67" t="s">
        <v>51</v>
      </c>
      <c r="G130" s="94" t="s">
        <v>67</v>
      </c>
      <c r="H130" s="94"/>
      <c r="I130" s="94"/>
      <c r="J130" s="94"/>
      <c r="K130" s="94" t="s">
        <v>59</v>
      </c>
      <c r="L130" s="94"/>
      <c r="M130" s="69" t="s">
        <v>235</v>
      </c>
      <c r="N130" s="21">
        <v>7490.14</v>
      </c>
      <c r="O130" s="21" t="s">
        <v>37</v>
      </c>
      <c r="P130" s="21">
        <v>7490.14</v>
      </c>
      <c r="Q130" s="21" t="s">
        <v>37</v>
      </c>
      <c r="R130" s="21" t="s">
        <v>37</v>
      </c>
      <c r="S130" s="57">
        <f t="shared" si="11"/>
        <v>7490.14</v>
      </c>
      <c r="T130" s="57">
        <f t="shared" si="12"/>
        <v>0</v>
      </c>
      <c r="U130" s="59" t="s">
        <v>37</v>
      </c>
      <c r="V130" s="65">
        <f t="shared" si="13"/>
        <v>100</v>
      </c>
    </row>
    <row r="131" spans="1:22" s="14" customFormat="1" ht="21.75" customHeight="1" outlineLevel="1">
      <c r="A131" s="93" t="s">
        <v>234</v>
      </c>
      <c r="B131" s="93"/>
      <c r="C131" s="17"/>
      <c r="D131" s="76" t="s">
        <v>40</v>
      </c>
      <c r="E131" s="67" t="s">
        <v>63</v>
      </c>
      <c r="F131" s="67" t="s">
        <v>51</v>
      </c>
      <c r="G131" s="94" t="s">
        <v>67</v>
      </c>
      <c r="H131" s="94"/>
      <c r="I131" s="94"/>
      <c r="J131" s="94"/>
      <c r="K131" s="94" t="s">
        <v>59</v>
      </c>
      <c r="L131" s="94"/>
      <c r="M131" s="69" t="s">
        <v>206</v>
      </c>
      <c r="N131" s="21">
        <v>32182</v>
      </c>
      <c r="O131" s="21" t="s">
        <v>37</v>
      </c>
      <c r="P131" s="21">
        <v>32182</v>
      </c>
      <c r="Q131" s="21" t="s">
        <v>37</v>
      </c>
      <c r="R131" s="21" t="s">
        <v>37</v>
      </c>
      <c r="S131" s="57">
        <f t="shared" si="11"/>
        <v>32182</v>
      </c>
      <c r="T131" s="57">
        <f t="shared" si="12"/>
        <v>0</v>
      </c>
      <c r="U131" s="59" t="s">
        <v>37</v>
      </c>
      <c r="V131" s="65">
        <f t="shared" si="13"/>
        <v>100</v>
      </c>
    </row>
    <row r="132" spans="1:22" s="66" customFormat="1" ht="11.25" customHeight="1" outlineLevel="1" thickBot="1">
      <c r="A132" s="125" t="s">
        <v>237</v>
      </c>
      <c r="B132" s="125"/>
      <c r="C132" s="71"/>
      <c r="D132" s="72"/>
      <c r="E132" s="72" t="s">
        <v>68</v>
      </c>
      <c r="F132" s="72"/>
      <c r="G132" s="102"/>
      <c r="H132" s="102"/>
      <c r="I132" s="102"/>
      <c r="J132" s="102"/>
      <c r="K132" s="102"/>
      <c r="L132" s="102"/>
      <c r="M132" s="73"/>
      <c r="N132" s="65">
        <f>SUM(N134)+N133</f>
        <v>414310.08</v>
      </c>
      <c r="O132" s="65" t="s">
        <v>37</v>
      </c>
      <c r="P132" s="65">
        <f>SUM(P134)+P133</f>
        <v>414210.08</v>
      </c>
      <c r="Q132" s="65" t="s">
        <v>37</v>
      </c>
      <c r="R132" s="65" t="s">
        <v>37</v>
      </c>
      <c r="S132" s="65">
        <f>SUM(S134)+S133</f>
        <v>414210.08</v>
      </c>
      <c r="T132" s="65">
        <f>SUM(T134)+T133</f>
        <v>100</v>
      </c>
      <c r="U132" s="74" t="s">
        <v>37</v>
      </c>
      <c r="V132" s="65">
        <f>S132*100/N132</f>
        <v>99.9758634885253</v>
      </c>
    </row>
    <row r="133" spans="1:22" s="14" customFormat="1" ht="11.25" customHeight="1" outlineLevel="1" thickBot="1">
      <c r="A133" s="93" t="s">
        <v>57</v>
      </c>
      <c r="B133" s="93"/>
      <c r="C133" s="17"/>
      <c r="D133" s="76" t="s">
        <v>40</v>
      </c>
      <c r="E133" s="67" t="s">
        <v>68</v>
      </c>
      <c r="F133" s="67" t="s">
        <v>51</v>
      </c>
      <c r="G133" s="94" t="s">
        <v>69</v>
      </c>
      <c r="H133" s="94"/>
      <c r="I133" s="94"/>
      <c r="J133" s="94"/>
      <c r="K133" s="94" t="s">
        <v>59</v>
      </c>
      <c r="L133" s="94"/>
      <c r="M133" s="69" t="s">
        <v>202</v>
      </c>
      <c r="N133" s="21">
        <v>274310.08</v>
      </c>
      <c r="O133" s="21" t="s">
        <v>37</v>
      </c>
      <c r="P133" s="21">
        <v>274310.08</v>
      </c>
      <c r="Q133" s="21" t="s">
        <v>37</v>
      </c>
      <c r="R133" s="21" t="s">
        <v>37</v>
      </c>
      <c r="S133" s="57">
        <f t="shared" si="11"/>
        <v>274310.08</v>
      </c>
      <c r="T133" s="57">
        <f t="shared" si="12"/>
        <v>0</v>
      </c>
      <c r="U133" s="59" t="s">
        <v>37</v>
      </c>
      <c r="V133" s="65">
        <f>S133*100/N133</f>
        <v>100</v>
      </c>
    </row>
    <row r="134" spans="1:22" s="14" customFormat="1" ht="11.25" customHeight="1" outlineLevel="1">
      <c r="A134" s="93" t="s">
        <v>238</v>
      </c>
      <c r="B134" s="93"/>
      <c r="C134" s="17"/>
      <c r="D134" s="78" t="s">
        <v>40</v>
      </c>
      <c r="E134" s="78" t="s">
        <v>68</v>
      </c>
      <c r="F134" s="78" t="s">
        <v>51</v>
      </c>
      <c r="G134" s="94" t="s">
        <v>69</v>
      </c>
      <c r="H134" s="94"/>
      <c r="I134" s="94"/>
      <c r="J134" s="94"/>
      <c r="K134" s="94" t="s">
        <v>59</v>
      </c>
      <c r="L134" s="94"/>
      <c r="M134" s="69" t="s">
        <v>239</v>
      </c>
      <c r="N134" s="21">
        <v>140000</v>
      </c>
      <c r="O134" s="21" t="s">
        <v>37</v>
      </c>
      <c r="P134" s="21">
        <v>139900</v>
      </c>
      <c r="Q134" s="21" t="s">
        <v>37</v>
      </c>
      <c r="R134" s="21" t="s">
        <v>37</v>
      </c>
      <c r="S134" s="57">
        <f>P134</f>
        <v>139900</v>
      </c>
      <c r="T134" s="57">
        <f>N134-S134</f>
        <v>100</v>
      </c>
      <c r="U134" s="59" t="s">
        <v>37</v>
      </c>
      <c r="V134" s="65">
        <f>S134*100/N134</f>
        <v>99.92857142857143</v>
      </c>
    </row>
    <row r="135" spans="1:22" s="66" customFormat="1" ht="11.25" customHeight="1" outlineLevel="1" thickBot="1">
      <c r="A135" s="125" t="s">
        <v>240</v>
      </c>
      <c r="B135" s="125"/>
      <c r="C135" s="71"/>
      <c r="D135" s="72"/>
      <c r="E135" s="72" t="s">
        <v>70</v>
      </c>
      <c r="F135" s="72"/>
      <c r="G135" s="102"/>
      <c r="H135" s="102"/>
      <c r="I135" s="102"/>
      <c r="J135" s="102"/>
      <c r="K135" s="102"/>
      <c r="L135" s="102"/>
      <c r="M135" s="73"/>
      <c r="N135" s="65">
        <f>SUM(N136:N142)</f>
        <v>32015870</v>
      </c>
      <c r="O135" s="65" t="s">
        <v>37</v>
      </c>
      <c r="P135" s="65">
        <f>SUM(P136:P142)</f>
        <v>26629014.05</v>
      </c>
      <c r="Q135" s="65" t="s">
        <v>37</v>
      </c>
      <c r="R135" s="65" t="s">
        <v>37</v>
      </c>
      <c r="S135" s="65">
        <f>SUM(S136:S142)</f>
        <v>26629014.05</v>
      </c>
      <c r="T135" s="65">
        <f>SUM(T136:T142)</f>
        <v>5386855.949999997</v>
      </c>
      <c r="U135" s="74" t="s">
        <v>37</v>
      </c>
      <c r="V135" s="65">
        <f>S135*100/N135</f>
        <v>83.17441959253333</v>
      </c>
    </row>
    <row r="136" spans="1:22" s="66" customFormat="1" ht="11.25" customHeight="1" outlineLevel="1" thickBot="1">
      <c r="A136" s="93" t="s">
        <v>241</v>
      </c>
      <c r="B136" s="93"/>
      <c r="C136" s="17"/>
      <c r="D136" s="78" t="s">
        <v>40</v>
      </c>
      <c r="E136" s="78" t="s">
        <v>70</v>
      </c>
      <c r="F136" s="78" t="s">
        <v>242</v>
      </c>
      <c r="G136" s="94" t="s">
        <v>72</v>
      </c>
      <c r="H136" s="94"/>
      <c r="I136" s="94"/>
      <c r="J136" s="94"/>
      <c r="K136" s="94" t="s">
        <v>76</v>
      </c>
      <c r="L136" s="94"/>
      <c r="M136" s="69" t="s">
        <v>244</v>
      </c>
      <c r="N136" s="21">
        <v>6063680</v>
      </c>
      <c r="O136" s="21" t="s">
        <v>37</v>
      </c>
      <c r="P136" s="21">
        <v>1758467.2</v>
      </c>
      <c r="Q136" s="21" t="s">
        <v>37</v>
      </c>
      <c r="R136" s="21" t="s">
        <v>37</v>
      </c>
      <c r="S136" s="57">
        <f t="shared" si="11"/>
        <v>1758467.2</v>
      </c>
      <c r="T136" s="57">
        <f t="shared" si="12"/>
        <v>4305212.8</v>
      </c>
      <c r="U136" s="59" t="s">
        <v>37</v>
      </c>
      <c r="V136" s="65">
        <f aca="true" t="shared" si="14" ref="V136:V142">S136*100/N136</f>
        <v>29</v>
      </c>
    </row>
    <row r="137" spans="1:22" s="66" customFormat="1" ht="11.25" customHeight="1" outlineLevel="1" thickBot="1">
      <c r="A137" s="93" t="s">
        <v>219</v>
      </c>
      <c r="B137" s="93"/>
      <c r="C137" s="17"/>
      <c r="D137" s="78" t="s">
        <v>40</v>
      </c>
      <c r="E137" s="78" t="s">
        <v>70</v>
      </c>
      <c r="F137" s="78" t="s">
        <v>51</v>
      </c>
      <c r="G137" s="94" t="s">
        <v>243</v>
      </c>
      <c r="H137" s="94"/>
      <c r="I137" s="94"/>
      <c r="J137" s="94"/>
      <c r="K137" s="94" t="s">
        <v>59</v>
      </c>
      <c r="L137" s="94"/>
      <c r="M137" s="69" t="s">
        <v>189</v>
      </c>
      <c r="N137" s="21">
        <v>48000</v>
      </c>
      <c r="O137" s="21" t="s">
        <v>37</v>
      </c>
      <c r="P137" s="21">
        <v>48000</v>
      </c>
      <c r="Q137" s="21" t="s">
        <v>37</v>
      </c>
      <c r="R137" s="21" t="s">
        <v>37</v>
      </c>
      <c r="S137" s="57">
        <f>P137</f>
        <v>48000</v>
      </c>
      <c r="T137" s="57">
        <f>N137-S137</f>
        <v>0</v>
      </c>
      <c r="U137" s="59" t="s">
        <v>37</v>
      </c>
      <c r="V137" s="65">
        <f t="shared" si="14"/>
        <v>100</v>
      </c>
    </row>
    <row r="138" spans="1:22" s="66" customFormat="1" ht="11.25" customHeight="1" outlineLevel="1" thickBot="1">
      <c r="A138" s="93" t="s">
        <v>219</v>
      </c>
      <c r="B138" s="93"/>
      <c r="C138" s="17"/>
      <c r="D138" s="80" t="s">
        <v>40</v>
      </c>
      <c r="E138" s="80" t="s">
        <v>70</v>
      </c>
      <c r="F138" s="80" t="s">
        <v>51</v>
      </c>
      <c r="G138" s="94" t="s">
        <v>243</v>
      </c>
      <c r="H138" s="94"/>
      <c r="I138" s="94"/>
      <c r="J138" s="94"/>
      <c r="K138" s="94" t="s">
        <v>59</v>
      </c>
      <c r="L138" s="94"/>
      <c r="M138" s="69" t="s">
        <v>202</v>
      </c>
      <c r="N138" s="21">
        <v>20000</v>
      </c>
      <c r="O138" s="21" t="s">
        <v>37</v>
      </c>
      <c r="P138" s="21">
        <v>14685.65</v>
      </c>
      <c r="Q138" s="21" t="s">
        <v>37</v>
      </c>
      <c r="R138" s="21" t="s">
        <v>37</v>
      </c>
      <c r="S138" s="57">
        <f>P138</f>
        <v>14685.65</v>
      </c>
      <c r="T138" s="57">
        <f>N138-S138</f>
        <v>5314.35</v>
      </c>
      <c r="U138" s="59" t="s">
        <v>37</v>
      </c>
      <c r="V138" s="65">
        <f>S138*100/N138</f>
        <v>73.42825</v>
      </c>
    </row>
    <row r="139" spans="1:22" s="66" customFormat="1" ht="11.25" customHeight="1" outlineLevel="1" thickBot="1">
      <c r="A139" s="93" t="s">
        <v>219</v>
      </c>
      <c r="B139" s="93"/>
      <c r="C139" s="17"/>
      <c r="D139" s="78" t="s">
        <v>40</v>
      </c>
      <c r="E139" s="78" t="s">
        <v>70</v>
      </c>
      <c r="F139" s="78" t="s">
        <v>51</v>
      </c>
      <c r="G139" s="94" t="s">
        <v>71</v>
      </c>
      <c r="H139" s="94"/>
      <c r="I139" s="94"/>
      <c r="J139" s="94"/>
      <c r="K139" s="94" t="s">
        <v>59</v>
      </c>
      <c r="L139" s="94"/>
      <c r="M139" s="69" t="s">
        <v>189</v>
      </c>
      <c r="N139" s="21">
        <v>45000</v>
      </c>
      <c r="O139" s="21" t="s">
        <v>37</v>
      </c>
      <c r="P139" s="21">
        <v>37121.2</v>
      </c>
      <c r="Q139" s="21" t="s">
        <v>37</v>
      </c>
      <c r="R139" s="21" t="s">
        <v>37</v>
      </c>
      <c r="S139" s="57">
        <f>P139</f>
        <v>37121.2</v>
      </c>
      <c r="T139" s="57">
        <f>N139-S139</f>
        <v>7878.800000000003</v>
      </c>
      <c r="U139" s="59" t="s">
        <v>37</v>
      </c>
      <c r="V139" s="65">
        <f t="shared" si="14"/>
        <v>82.49155555555555</v>
      </c>
    </row>
    <row r="140" spans="1:22" s="66" customFormat="1" ht="11.25" customHeight="1" outlineLevel="1" thickBot="1">
      <c r="A140" s="93" t="s">
        <v>241</v>
      </c>
      <c r="B140" s="93"/>
      <c r="C140" s="17"/>
      <c r="D140" s="78" t="s">
        <v>40</v>
      </c>
      <c r="E140" s="78" t="s">
        <v>70</v>
      </c>
      <c r="F140" s="78" t="s">
        <v>51</v>
      </c>
      <c r="G140" s="94" t="s">
        <v>245</v>
      </c>
      <c r="H140" s="94"/>
      <c r="I140" s="94"/>
      <c r="J140" s="94"/>
      <c r="K140" s="94" t="s">
        <v>76</v>
      </c>
      <c r="L140" s="94"/>
      <c r="M140" s="69" t="s">
        <v>244</v>
      </c>
      <c r="N140" s="21">
        <v>107198.26</v>
      </c>
      <c r="O140" s="21" t="s">
        <v>37</v>
      </c>
      <c r="P140" s="21">
        <v>0</v>
      </c>
      <c r="Q140" s="21" t="s">
        <v>37</v>
      </c>
      <c r="R140" s="21" t="s">
        <v>37</v>
      </c>
      <c r="S140" s="57">
        <f>P140</f>
        <v>0</v>
      </c>
      <c r="T140" s="57">
        <f>N140-S140</f>
        <v>107198.26</v>
      </c>
      <c r="U140" s="59" t="s">
        <v>37</v>
      </c>
      <c r="V140" s="65">
        <f t="shared" si="14"/>
        <v>0</v>
      </c>
    </row>
    <row r="141" spans="1:22" s="14" customFormat="1" ht="12" customHeight="1" outlineLevel="1" thickBot="1">
      <c r="A141" s="93" t="s">
        <v>241</v>
      </c>
      <c r="B141" s="93"/>
      <c r="C141" s="17"/>
      <c r="D141" s="78" t="s">
        <v>40</v>
      </c>
      <c r="E141" s="78" t="s">
        <v>70</v>
      </c>
      <c r="F141" s="78" t="s">
        <v>51</v>
      </c>
      <c r="G141" s="94" t="s">
        <v>246</v>
      </c>
      <c r="H141" s="94"/>
      <c r="I141" s="94"/>
      <c r="J141" s="94"/>
      <c r="K141" s="94" t="s">
        <v>76</v>
      </c>
      <c r="L141" s="94"/>
      <c r="M141" s="69" t="s">
        <v>244</v>
      </c>
      <c r="N141" s="21">
        <v>24829411.74</v>
      </c>
      <c r="O141" s="21" t="s">
        <v>37</v>
      </c>
      <c r="P141" s="21">
        <v>23868160</v>
      </c>
      <c r="Q141" s="21" t="s">
        <v>37</v>
      </c>
      <c r="R141" s="21" t="s">
        <v>37</v>
      </c>
      <c r="S141" s="57">
        <f>P141</f>
        <v>23868160</v>
      </c>
      <c r="T141" s="57">
        <f>N141-S141</f>
        <v>961251.7399999984</v>
      </c>
      <c r="U141" s="59" t="s">
        <v>37</v>
      </c>
      <c r="V141" s="65">
        <f t="shared" si="14"/>
        <v>96.12857626243546</v>
      </c>
    </row>
    <row r="142" spans="1:22" s="14" customFormat="1" ht="11.25" customHeight="1" outlineLevel="1">
      <c r="A142" s="93" t="s">
        <v>247</v>
      </c>
      <c r="B142" s="93"/>
      <c r="C142" s="17"/>
      <c r="D142" s="76" t="s">
        <v>40</v>
      </c>
      <c r="E142" s="67" t="s">
        <v>70</v>
      </c>
      <c r="F142" s="67" t="s">
        <v>51</v>
      </c>
      <c r="G142" s="94" t="s">
        <v>72</v>
      </c>
      <c r="H142" s="94"/>
      <c r="I142" s="94"/>
      <c r="J142" s="94"/>
      <c r="K142" s="94" t="s">
        <v>73</v>
      </c>
      <c r="L142" s="94"/>
      <c r="M142" s="69" t="s">
        <v>248</v>
      </c>
      <c r="N142" s="21">
        <v>902580</v>
      </c>
      <c r="O142" s="21" t="s">
        <v>37</v>
      </c>
      <c r="P142" s="21">
        <v>902580</v>
      </c>
      <c r="Q142" s="21" t="s">
        <v>37</v>
      </c>
      <c r="R142" s="21" t="s">
        <v>37</v>
      </c>
      <c r="S142" s="57">
        <f t="shared" si="11"/>
        <v>902580</v>
      </c>
      <c r="T142" s="57">
        <f t="shared" si="12"/>
        <v>0</v>
      </c>
      <c r="U142" s="59" t="s">
        <v>37</v>
      </c>
      <c r="V142" s="65">
        <f t="shared" si="14"/>
        <v>100</v>
      </c>
    </row>
    <row r="143" spans="1:22" s="66" customFormat="1" ht="11.25" customHeight="1" outlineLevel="1" thickBot="1">
      <c r="A143" s="125" t="s">
        <v>249</v>
      </c>
      <c r="B143" s="125"/>
      <c r="C143" s="71"/>
      <c r="D143" s="76"/>
      <c r="E143" s="72" t="s">
        <v>74</v>
      </c>
      <c r="F143" s="72"/>
      <c r="G143" s="102"/>
      <c r="H143" s="102"/>
      <c r="I143" s="102"/>
      <c r="J143" s="102"/>
      <c r="K143" s="102"/>
      <c r="L143" s="102"/>
      <c r="M143" s="73"/>
      <c r="N143" s="65">
        <f>SUM(N144:N149)</f>
        <v>763656</v>
      </c>
      <c r="O143" s="65" t="s">
        <v>37</v>
      </c>
      <c r="P143" s="65">
        <f>SUM(P144:P149)</f>
        <v>757276.13</v>
      </c>
      <c r="Q143" s="65" t="s">
        <v>37</v>
      </c>
      <c r="R143" s="65" t="s">
        <v>37</v>
      </c>
      <c r="S143" s="65">
        <f>SUM(S144:S149)</f>
        <v>757276.13</v>
      </c>
      <c r="T143" s="65">
        <f>SUM(T144:T149)</f>
        <v>6379.870000000006</v>
      </c>
      <c r="U143" s="74" t="s">
        <v>37</v>
      </c>
      <c r="V143" s="65">
        <f>S143*100/N143</f>
        <v>99.16456231601664</v>
      </c>
    </row>
    <row r="144" spans="1:22" s="14" customFormat="1" ht="24.75" customHeight="1" outlineLevel="1" thickBot="1">
      <c r="A144" s="93" t="s">
        <v>250</v>
      </c>
      <c r="B144" s="93"/>
      <c r="C144" s="17"/>
      <c r="D144" s="76" t="s">
        <v>40</v>
      </c>
      <c r="E144" s="67" t="s">
        <v>74</v>
      </c>
      <c r="F144" s="67" t="s">
        <v>51</v>
      </c>
      <c r="G144" s="94" t="s">
        <v>75</v>
      </c>
      <c r="H144" s="94"/>
      <c r="I144" s="94"/>
      <c r="J144" s="94"/>
      <c r="K144" s="94" t="s">
        <v>59</v>
      </c>
      <c r="L144" s="94"/>
      <c r="M144" s="69" t="s">
        <v>251</v>
      </c>
      <c r="N144" s="21">
        <v>16644</v>
      </c>
      <c r="O144" s="21" t="s">
        <v>37</v>
      </c>
      <c r="P144" s="21">
        <v>16643.51</v>
      </c>
      <c r="Q144" s="21" t="s">
        <v>37</v>
      </c>
      <c r="R144" s="21" t="s">
        <v>37</v>
      </c>
      <c r="S144" s="57">
        <f t="shared" si="11"/>
        <v>16643.51</v>
      </c>
      <c r="T144" s="57">
        <f t="shared" si="12"/>
        <v>0.4900000000016007</v>
      </c>
      <c r="U144" s="59" t="s">
        <v>37</v>
      </c>
      <c r="V144" s="65">
        <f aca="true" t="shared" si="15" ref="V144:V149">S144*100/N144</f>
        <v>99.99705599615476</v>
      </c>
    </row>
    <row r="145" spans="1:22" s="14" customFormat="1" ht="11.25" customHeight="1" outlineLevel="1" thickBot="1">
      <c r="A145" s="93" t="s">
        <v>57</v>
      </c>
      <c r="B145" s="93"/>
      <c r="C145" s="17"/>
      <c r="D145" s="76" t="s">
        <v>40</v>
      </c>
      <c r="E145" s="67" t="s">
        <v>74</v>
      </c>
      <c r="F145" s="67" t="s">
        <v>51</v>
      </c>
      <c r="G145" s="94" t="s">
        <v>75</v>
      </c>
      <c r="H145" s="94"/>
      <c r="I145" s="94"/>
      <c r="J145" s="94"/>
      <c r="K145" s="94" t="s">
        <v>59</v>
      </c>
      <c r="L145" s="94"/>
      <c r="M145" s="69" t="s">
        <v>202</v>
      </c>
      <c r="N145" s="21">
        <v>194020.66</v>
      </c>
      <c r="O145" s="21" t="s">
        <v>37</v>
      </c>
      <c r="P145" s="21">
        <v>187641.28</v>
      </c>
      <c r="Q145" s="21" t="s">
        <v>37</v>
      </c>
      <c r="R145" s="21" t="s">
        <v>37</v>
      </c>
      <c r="S145" s="57">
        <f t="shared" si="11"/>
        <v>187641.28</v>
      </c>
      <c r="T145" s="57">
        <f t="shared" si="12"/>
        <v>6379.380000000005</v>
      </c>
      <c r="U145" s="59" t="s">
        <v>37</v>
      </c>
      <c r="V145" s="65">
        <f t="shared" si="15"/>
        <v>96.71200994780659</v>
      </c>
    </row>
    <row r="146" spans="1:22" s="14" customFormat="1" ht="10.5" customHeight="1" outlineLevel="1" thickBot="1">
      <c r="A146" s="93" t="s">
        <v>241</v>
      </c>
      <c r="B146" s="93"/>
      <c r="C146" s="17"/>
      <c r="D146" s="76" t="s">
        <v>40</v>
      </c>
      <c r="E146" s="67" t="s">
        <v>74</v>
      </c>
      <c r="F146" s="67" t="s">
        <v>51</v>
      </c>
      <c r="G146" s="94" t="s">
        <v>75</v>
      </c>
      <c r="H146" s="94"/>
      <c r="I146" s="94"/>
      <c r="J146" s="94"/>
      <c r="K146" s="94" t="s">
        <v>76</v>
      </c>
      <c r="L146" s="94"/>
      <c r="M146" s="69" t="s">
        <v>244</v>
      </c>
      <c r="N146" s="21">
        <v>295341.34</v>
      </c>
      <c r="O146" s="21" t="s">
        <v>37</v>
      </c>
      <c r="P146" s="21">
        <v>295341.34</v>
      </c>
      <c r="Q146" s="21" t="s">
        <v>37</v>
      </c>
      <c r="R146" s="21" t="s">
        <v>37</v>
      </c>
      <c r="S146" s="57">
        <f t="shared" si="11"/>
        <v>295341.34</v>
      </c>
      <c r="T146" s="57">
        <f t="shared" si="12"/>
        <v>0</v>
      </c>
      <c r="U146" s="59" t="s">
        <v>37</v>
      </c>
      <c r="V146" s="65">
        <f t="shared" si="15"/>
        <v>100</v>
      </c>
    </row>
    <row r="147" spans="1:22" s="14" customFormat="1" ht="10.5" customHeight="1" outlineLevel="1" thickBot="1">
      <c r="A147" s="93" t="s">
        <v>252</v>
      </c>
      <c r="B147" s="93"/>
      <c r="C147" s="17"/>
      <c r="D147" s="78" t="s">
        <v>40</v>
      </c>
      <c r="E147" s="78" t="s">
        <v>74</v>
      </c>
      <c r="F147" s="78" t="s">
        <v>51</v>
      </c>
      <c r="G147" s="94" t="s">
        <v>77</v>
      </c>
      <c r="H147" s="94"/>
      <c r="I147" s="94"/>
      <c r="J147" s="94"/>
      <c r="K147" s="94" t="s">
        <v>78</v>
      </c>
      <c r="L147" s="94"/>
      <c r="M147" s="69" t="s">
        <v>55</v>
      </c>
      <c r="N147" s="21">
        <v>54000</v>
      </c>
      <c r="O147" s="21" t="s">
        <v>37</v>
      </c>
      <c r="P147" s="21">
        <v>54000</v>
      </c>
      <c r="Q147" s="21" t="s">
        <v>37</v>
      </c>
      <c r="R147" s="21" t="s">
        <v>37</v>
      </c>
      <c r="S147" s="57">
        <f>P147</f>
        <v>54000</v>
      </c>
      <c r="T147" s="57">
        <f>N147-S147</f>
        <v>0</v>
      </c>
      <c r="U147" s="59" t="s">
        <v>37</v>
      </c>
      <c r="V147" s="65">
        <f t="shared" si="15"/>
        <v>100</v>
      </c>
    </row>
    <row r="148" spans="1:22" s="14" customFormat="1" ht="10.5" customHeight="1" outlineLevel="1" thickBot="1">
      <c r="A148" s="93" t="s">
        <v>252</v>
      </c>
      <c r="B148" s="93"/>
      <c r="C148" s="17"/>
      <c r="D148" s="78" t="s">
        <v>40</v>
      </c>
      <c r="E148" s="78" t="s">
        <v>74</v>
      </c>
      <c r="F148" s="78" t="s">
        <v>51</v>
      </c>
      <c r="G148" s="94" t="s">
        <v>77</v>
      </c>
      <c r="H148" s="94"/>
      <c r="I148" s="94"/>
      <c r="J148" s="94"/>
      <c r="K148" s="94" t="s">
        <v>78</v>
      </c>
      <c r="L148" s="94"/>
      <c r="M148" s="69" t="s">
        <v>55</v>
      </c>
      <c r="N148" s="21">
        <v>165000</v>
      </c>
      <c r="O148" s="21" t="s">
        <v>37</v>
      </c>
      <c r="P148" s="21">
        <v>165000</v>
      </c>
      <c r="Q148" s="21" t="s">
        <v>37</v>
      </c>
      <c r="R148" s="21" t="s">
        <v>37</v>
      </c>
      <c r="S148" s="57">
        <f>P148</f>
        <v>165000</v>
      </c>
      <c r="T148" s="57">
        <f>N148-S148</f>
        <v>0</v>
      </c>
      <c r="U148" s="59" t="s">
        <v>37</v>
      </c>
      <c r="V148" s="65">
        <f t="shared" si="15"/>
        <v>100</v>
      </c>
    </row>
    <row r="149" spans="1:22" s="14" customFormat="1" ht="12" customHeight="1" outlineLevel="1">
      <c r="A149" s="93" t="s">
        <v>252</v>
      </c>
      <c r="B149" s="93"/>
      <c r="C149" s="17"/>
      <c r="D149" s="78" t="s">
        <v>40</v>
      </c>
      <c r="E149" s="78" t="s">
        <v>74</v>
      </c>
      <c r="F149" s="78" t="s">
        <v>51</v>
      </c>
      <c r="G149" s="94" t="s">
        <v>79</v>
      </c>
      <c r="H149" s="94"/>
      <c r="I149" s="94"/>
      <c r="J149" s="94"/>
      <c r="K149" s="94" t="s">
        <v>78</v>
      </c>
      <c r="L149" s="94"/>
      <c r="M149" s="69" t="s">
        <v>55</v>
      </c>
      <c r="N149" s="21">
        <v>38650</v>
      </c>
      <c r="O149" s="21" t="s">
        <v>37</v>
      </c>
      <c r="P149" s="21">
        <v>38650</v>
      </c>
      <c r="Q149" s="21" t="s">
        <v>37</v>
      </c>
      <c r="R149" s="21" t="s">
        <v>37</v>
      </c>
      <c r="S149" s="57">
        <f t="shared" si="11"/>
        <v>38650</v>
      </c>
      <c r="T149" s="57">
        <f t="shared" si="12"/>
        <v>0</v>
      </c>
      <c r="U149" s="59" t="s">
        <v>37</v>
      </c>
      <c r="V149" s="65">
        <f t="shared" si="15"/>
        <v>100</v>
      </c>
    </row>
    <row r="150" spans="1:22" s="66" customFormat="1" ht="11.25" customHeight="1" outlineLevel="1" thickBot="1">
      <c r="A150" s="125" t="s">
        <v>253</v>
      </c>
      <c r="B150" s="125"/>
      <c r="C150" s="71"/>
      <c r="D150" s="72"/>
      <c r="E150" s="72" t="s">
        <v>91</v>
      </c>
      <c r="F150" s="72"/>
      <c r="G150" s="102"/>
      <c r="H150" s="102"/>
      <c r="I150" s="102"/>
      <c r="J150" s="102"/>
      <c r="K150" s="102"/>
      <c r="L150" s="102"/>
      <c r="M150" s="73"/>
      <c r="N150" s="65">
        <f>SUM(N151:N161)</f>
        <v>4039544.06</v>
      </c>
      <c r="O150" s="65" t="s">
        <v>37</v>
      </c>
      <c r="P150" s="65">
        <f>SUM(P151:P161)</f>
        <v>4011103.22</v>
      </c>
      <c r="Q150" s="65" t="s">
        <v>37</v>
      </c>
      <c r="R150" s="65" t="s">
        <v>37</v>
      </c>
      <c r="S150" s="65">
        <f>SUM(S151:S161)</f>
        <v>4011103.22</v>
      </c>
      <c r="T150" s="65">
        <f>SUM(T151:T161)</f>
        <v>28440.839999999967</v>
      </c>
      <c r="U150" s="74" t="s">
        <v>37</v>
      </c>
      <c r="V150" s="65">
        <f>S150*100/N150</f>
        <v>99.29593935410621</v>
      </c>
    </row>
    <row r="151" spans="1:22" s="14" customFormat="1" ht="11.25" customHeight="1" outlineLevel="1" thickBot="1">
      <c r="A151" s="93" t="s">
        <v>222</v>
      </c>
      <c r="B151" s="93"/>
      <c r="C151" s="17"/>
      <c r="D151" s="67" t="s">
        <v>40</v>
      </c>
      <c r="E151" s="67" t="s">
        <v>91</v>
      </c>
      <c r="F151" s="67" t="s">
        <v>51</v>
      </c>
      <c r="G151" s="94" t="s">
        <v>254</v>
      </c>
      <c r="H151" s="94"/>
      <c r="I151" s="94"/>
      <c r="J151" s="94"/>
      <c r="K151" s="94" t="s">
        <v>59</v>
      </c>
      <c r="L151" s="94"/>
      <c r="M151" s="69" t="s">
        <v>210</v>
      </c>
      <c r="N151" s="21">
        <v>1970000</v>
      </c>
      <c r="O151" s="21" t="s">
        <v>37</v>
      </c>
      <c r="P151" s="21">
        <v>1961989.05</v>
      </c>
      <c r="Q151" s="21" t="s">
        <v>37</v>
      </c>
      <c r="R151" s="21" t="s">
        <v>37</v>
      </c>
      <c r="S151" s="57">
        <f t="shared" si="11"/>
        <v>1961989.05</v>
      </c>
      <c r="T151" s="57">
        <f t="shared" si="12"/>
        <v>8010.949999999953</v>
      </c>
      <c r="U151" s="59" t="s">
        <v>37</v>
      </c>
      <c r="V151" s="65">
        <f aca="true" t="shared" si="16" ref="V151:V161">S151*100/N151</f>
        <v>99.59335279187817</v>
      </c>
    </row>
    <row r="152" spans="1:22" s="14" customFormat="1" ht="21.75" customHeight="1" outlineLevel="1" thickBot="1">
      <c r="A152" s="126" t="s">
        <v>224</v>
      </c>
      <c r="B152" s="127"/>
      <c r="C152" s="17"/>
      <c r="D152" s="67" t="s">
        <v>40</v>
      </c>
      <c r="E152" s="67" t="s">
        <v>91</v>
      </c>
      <c r="F152" s="67" t="s">
        <v>51</v>
      </c>
      <c r="G152" s="94" t="s">
        <v>254</v>
      </c>
      <c r="H152" s="94"/>
      <c r="I152" s="94"/>
      <c r="J152" s="94"/>
      <c r="K152" s="94" t="s">
        <v>59</v>
      </c>
      <c r="L152" s="94"/>
      <c r="M152" s="69" t="s">
        <v>212</v>
      </c>
      <c r="N152" s="21">
        <v>81000</v>
      </c>
      <c r="O152" s="21" t="s">
        <v>37</v>
      </c>
      <c r="P152" s="21">
        <v>72655.5</v>
      </c>
      <c r="Q152" s="21" t="s">
        <v>37</v>
      </c>
      <c r="R152" s="21" t="s">
        <v>37</v>
      </c>
      <c r="S152" s="57">
        <f t="shared" si="11"/>
        <v>72655.5</v>
      </c>
      <c r="T152" s="57">
        <f t="shared" si="12"/>
        <v>8344.5</v>
      </c>
      <c r="U152" s="59" t="s">
        <v>37</v>
      </c>
      <c r="V152" s="65">
        <f t="shared" si="16"/>
        <v>89.69814814814815</v>
      </c>
    </row>
    <row r="153" spans="1:22" s="14" customFormat="1" ht="11.25" customHeight="1" outlineLevel="1" thickBot="1">
      <c r="A153" s="93" t="s">
        <v>204</v>
      </c>
      <c r="B153" s="93"/>
      <c r="C153" s="17"/>
      <c r="D153" s="67" t="s">
        <v>40</v>
      </c>
      <c r="E153" s="67" t="s">
        <v>91</v>
      </c>
      <c r="F153" s="67" t="s">
        <v>51</v>
      </c>
      <c r="G153" s="94" t="s">
        <v>254</v>
      </c>
      <c r="H153" s="94"/>
      <c r="I153" s="94"/>
      <c r="J153" s="94"/>
      <c r="K153" s="94" t="s">
        <v>59</v>
      </c>
      <c r="L153" s="94"/>
      <c r="M153" s="69" t="s">
        <v>205</v>
      </c>
      <c r="N153" s="21">
        <v>113135.84</v>
      </c>
      <c r="O153" s="21" t="s">
        <v>37</v>
      </c>
      <c r="P153" s="21">
        <v>113135.84</v>
      </c>
      <c r="Q153" s="21" t="s">
        <v>37</v>
      </c>
      <c r="R153" s="21" t="s">
        <v>37</v>
      </c>
      <c r="S153" s="57">
        <f t="shared" si="11"/>
        <v>113135.84</v>
      </c>
      <c r="T153" s="57">
        <f t="shared" si="12"/>
        <v>0</v>
      </c>
      <c r="U153" s="59" t="s">
        <v>37</v>
      </c>
      <c r="V153" s="65">
        <f t="shared" si="16"/>
        <v>100</v>
      </c>
    </row>
    <row r="154" spans="1:22" s="14" customFormat="1" ht="24" customHeight="1" outlineLevel="1" thickBot="1">
      <c r="A154" s="93" t="s">
        <v>255</v>
      </c>
      <c r="B154" s="93"/>
      <c r="C154" s="17"/>
      <c r="D154" s="78" t="s">
        <v>40</v>
      </c>
      <c r="E154" s="78" t="s">
        <v>91</v>
      </c>
      <c r="F154" s="78" t="s">
        <v>51</v>
      </c>
      <c r="G154" s="94" t="s">
        <v>254</v>
      </c>
      <c r="H154" s="94"/>
      <c r="I154" s="94"/>
      <c r="J154" s="94"/>
      <c r="K154" s="94" t="s">
        <v>59</v>
      </c>
      <c r="L154" s="94"/>
      <c r="M154" s="69" t="s">
        <v>189</v>
      </c>
      <c r="N154" s="21">
        <v>226000</v>
      </c>
      <c r="O154" s="21" t="s">
        <v>37</v>
      </c>
      <c r="P154" s="21">
        <v>219878.23</v>
      </c>
      <c r="Q154" s="21" t="s">
        <v>37</v>
      </c>
      <c r="R154" s="21" t="s">
        <v>37</v>
      </c>
      <c r="S154" s="57">
        <f t="shared" si="11"/>
        <v>219878.23</v>
      </c>
      <c r="T154" s="57">
        <f t="shared" si="12"/>
        <v>6121.7699999999895</v>
      </c>
      <c r="U154" s="59" t="s">
        <v>37</v>
      </c>
      <c r="V154" s="65">
        <f t="shared" si="16"/>
        <v>97.29125221238938</v>
      </c>
    </row>
    <row r="155" spans="1:22" s="14" customFormat="1" ht="11.25" customHeight="1" outlineLevel="1" thickBot="1">
      <c r="A155" s="93" t="s">
        <v>57</v>
      </c>
      <c r="B155" s="93"/>
      <c r="C155" s="17"/>
      <c r="D155" s="67" t="s">
        <v>40</v>
      </c>
      <c r="E155" s="67" t="s">
        <v>91</v>
      </c>
      <c r="F155" s="67" t="s">
        <v>51</v>
      </c>
      <c r="G155" s="94" t="s">
        <v>254</v>
      </c>
      <c r="H155" s="94"/>
      <c r="I155" s="94"/>
      <c r="J155" s="94"/>
      <c r="K155" s="94" t="s">
        <v>59</v>
      </c>
      <c r="L155" s="94"/>
      <c r="M155" s="69" t="s">
        <v>202</v>
      </c>
      <c r="N155" s="21">
        <v>949694.42</v>
      </c>
      <c r="O155" s="21" t="s">
        <v>37</v>
      </c>
      <c r="P155" s="21">
        <v>949042.89</v>
      </c>
      <c r="Q155" s="21" t="s">
        <v>37</v>
      </c>
      <c r="R155" s="21" t="s">
        <v>37</v>
      </c>
      <c r="S155" s="57">
        <f t="shared" si="11"/>
        <v>949042.89</v>
      </c>
      <c r="T155" s="57">
        <f t="shared" si="12"/>
        <v>651.5300000000279</v>
      </c>
      <c r="U155" s="59" t="s">
        <v>37</v>
      </c>
      <c r="V155" s="65">
        <f t="shared" si="16"/>
        <v>99.931395827302</v>
      </c>
    </row>
    <row r="156" spans="1:22" s="14" customFormat="1" ht="11.25" customHeight="1" outlineLevel="1" thickBot="1">
      <c r="A156" s="93" t="s">
        <v>256</v>
      </c>
      <c r="B156" s="93"/>
      <c r="C156" s="17"/>
      <c r="D156" s="67" t="s">
        <v>40</v>
      </c>
      <c r="E156" s="67" t="s">
        <v>91</v>
      </c>
      <c r="F156" s="67" t="s">
        <v>51</v>
      </c>
      <c r="G156" s="94" t="s">
        <v>254</v>
      </c>
      <c r="H156" s="94"/>
      <c r="I156" s="94"/>
      <c r="J156" s="94"/>
      <c r="K156" s="94" t="s">
        <v>59</v>
      </c>
      <c r="L156" s="94"/>
      <c r="M156" s="69" t="s">
        <v>257</v>
      </c>
      <c r="N156" s="21">
        <v>67717.6</v>
      </c>
      <c r="O156" s="21" t="s">
        <v>37</v>
      </c>
      <c r="P156" s="21">
        <v>67717.6</v>
      </c>
      <c r="Q156" s="21" t="s">
        <v>37</v>
      </c>
      <c r="R156" s="21" t="s">
        <v>37</v>
      </c>
      <c r="S156" s="57">
        <f t="shared" si="11"/>
        <v>67717.6</v>
      </c>
      <c r="T156" s="57">
        <f t="shared" si="12"/>
        <v>0</v>
      </c>
      <c r="U156" s="59" t="s">
        <v>37</v>
      </c>
      <c r="V156" s="65">
        <f t="shared" si="16"/>
        <v>100</v>
      </c>
    </row>
    <row r="157" spans="1:22" s="14" customFormat="1" ht="11.25" customHeight="1" outlineLevel="1" thickBot="1">
      <c r="A157" s="103" t="s">
        <v>66</v>
      </c>
      <c r="B157" s="104"/>
      <c r="C157" s="17"/>
      <c r="D157" s="78" t="s">
        <v>40</v>
      </c>
      <c r="E157" s="78" t="s">
        <v>91</v>
      </c>
      <c r="F157" s="78" t="s">
        <v>51</v>
      </c>
      <c r="G157" s="94" t="s">
        <v>254</v>
      </c>
      <c r="H157" s="94"/>
      <c r="I157" s="94"/>
      <c r="J157" s="94"/>
      <c r="K157" s="94" t="s">
        <v>59</v>
      </c>
      <c r="L157" s="94"/>
      <c r="M157" s="69" t="s">
        <v>191</v>
      </c>
      <c r="N157" s="21">
        <v>125996.2</v>
      </c>
      <c r="O157" s="21"/>
      <c r="P157" s="21">
        <v>124594.11</v>
      </c>
      <c r="Q157" s="21"/>
      <c r="R157" s="21"/>
      <c r="S157" s="57">
        <f t="shared" si="11"/>
        <v>124594.11</v>
      </c>
      <c r="T157" s="57">
        <f t="shared" si="12"/>
        <v>1402.0899999999965</v>
      </c>
      <c r="U157" s="59"/>
      <c r="V157" s="65">
        <f t="shared" si="16"/>
        <v>98.88719659799264</v>
      </c>
    </row>
    <row r="158" spans="1:22" s="14" customFormat="1" ht="11.25" customHeight="1" outlineLevel="1" thickBot="1">
      <c r="A158" s="93" t="s">
        <v>258</v>
      </c>
      <c r="B158" s="93"/>
      <c r="C158" s="17"/>
      <c r="D158" s="78" t="s">
        <v>40</v>
      </c>
      <c r="E158" s="78" t="s">
        <v>91</v>
      </c>
      <c r="F158" s="78" t="s">
        <v>51</v>
      </c>
      <c r="G158" s="94" t="s">
        <v>254</v>
      </c>
      <c r="H158" s="94"/>
      <c r="I158" s="94"/>
      <c r="J158" s="94"/>
      <c r="K158" s="94" t="s">
        <v>59</v>
      </c>
      <c r="L158" s="94"/>
      <c r="M158" s="69" t="s">
        <v>193</v>
      </c>
      <c r="N158" s="21">
        <v>6000</v>
      </c>
      <c r="O158" s="21" t="s">
        <v>37</v>
      </c>
      <c r="P158" s="21">
        <v>2090</v>
      </c>
      <c r="Q158" s="21" t="s">
        <v>37</v>
      </c>
      <c r="R158" s="21" t="s">
        <v>37</v>
      </c>
      <c r="S158" s="57">
        <f t="shared" si="11"/>
        <v>2090</v>
      </c>
      <c r="T158" s="57">
        <f t="shared" si="12"/>
        <v>3910</v>
      </c>
      <c r="U158" s="59" t="s">
        <v>37</v>
      </c>
      <c r="V158" s="65">
        <f t="shared" si="16"/>
        <v>34.833333333333336</v>
      </c>
    </row>
    <row r="159" spans="1:22" s="14" customFormat="1" ht="11.25" customHeight="1" outlineLevel="1" thickBot="1">
      <c r="A159" s="93" t="s">
        <v>204</v>
      </c>
      <c r="B159" s="93"/>
      <c r="C159" s="17"/>
      <c r="D159" s="80" t="s">
        <v>40</v>
      </c>
      <c r="E159" s="80" t="s">
        <v>91</v>
      </c>
      <c r="F159" s="80" t="s">
        <v>51</v>
      </c>
      <c r="G159" s="94" t="s">
        <v>67</v>
      </c>
      <c r="H159" s="94"/>
      <c r="I159" s="94"/>
      <c r="J159" s="94"/>
      <c r="K159" s="94" t="s">
        <v>59</v>
      </c>
      <c r="L159" s="94"/>
      <c r="M159" s="69" t="s">
        <v>205</v>
      </c>
      <c r="N159" s="21">
        <v>8966.99</v>
      </c>
      <c r="O159" s="21" t="s">
        <v>37</v>
      </c>
      <c r="P159" s="21">
        <v>8966.99</v>
      </c>
      <c r="Q159" s="21" t="s">
        <v>37</v>
      </c>
      <c r="R159" s="21" t="s">
        <v>37</v>
      </c>
      <c r="S159" s="57">
        <f>P159</f>
        <v>8966.99</v>
      </c>
      <c r="T159" s="57">
        <f>N159-S159</f>
        <v>0</v>
      </c>
      <c r="U159" s="59" t="s">
        <v>37</v>
      </c>
      <c r="V159" s="65">
        <f>S159*100/N159</f>
        <v>100</v>
      </c>
    </row>
    <row r="160" spans="1:22" s="14" customFormat="1" ht="11.25" customHeight="1" outlineLevel="1" thickBot="1">
      <c r="A160" s="93" t="s">
        <v>204</v>
      </c>
      <c r="B160" s="93"/>
      <c r="C160" s="17"/>
      <c r="D160" s="78" t="s">
        <v>40</v>
      </c>
      <c r="E160" s="78" t="s">
        <v>91</v>
      </c>
      <c r="F160" s="78" t="s">
        <v>51</v>
      </c>
      <c r="G160" s="94" t="s">
        <v>67</v>
      </c>
      <c r="H160" s="94"/>
      <c r="I160" s="94"/>
      <c r="J160" s="94"/>
      <c r="K160" s="94" t="s">
        <v>59</v>
      </c>
      <c r="L160" s="94"/>
      <c r="M160" s="69" t="s">
        <v>191</v>
      </c>
      <c r="N160" s="21">
        <v>33431.01</v>
      </c>
      <c r="O160" s="21"/>
      <c r="P160" s="21">
        <v>33431.01</v>
      </c>
      <c r="Q160" s="21"/>
      <c r="R160" s="21"/>
      <c r="S160" s="57">
        <f t="shared" si="11"/>
        <v>33431.01</v>
      </c>
      <c r="T160" s="57">
        <f t="shared" si="12"/>
        <v>0</v>
      </c>
      <c r="U160" s="59"/>
      <c r="V160" s="65">
        <f t="shared" si="16"/>
        <v>100</v>
      </c>
    </row>
    <row r="161" spans="1:22" s="14" customFormat="1" ht="11.25" customHeight="1" outlineLevel="1">
      <c r="A161" s="93" t="s">
        <v>57</v>
      </c>
      <c r="B161" s="93"/>
      <c r="C161" s="17"/>
      <c r="D161" s="78" t="s">
        <v>40</v>
      </c>
      <c r="E161" s="78" t="s">
        <v>91</v>
      </c>
      <c r="F161" s="78" t="s">
        <v>51</v>
      </c>
      <c r="G161" s="94" t="s">
        <v>67</v>
      </c>
      <c r="H161" s="94"/>
      <c r="I161" s="94"/>
      <c r="J161" s="94"/>
      <c r="K161" s="94" t="s">
        <v>59</v>
      </c>
      <c r="L161" s="94"/>
      <c r="M161" s="69" t="s">
        <v>202</v>
      </c>
      <c r="N161" s="21">
        <v>457602</v>
      </c>
      <c r="O161" s="21"/>
      <c r="P161" s="21">
        <v>457602</v>
      </c>
      <c r="Q161" s="21"/>
      <c r="R161" s="21"/>
      <c r="S161" s="57">
        <f>P161</f>
        <v>457602</v>
      </c>
      <c r="T161" s="57">
        <f>N161-S161</f>
        <v>0</v>
      </c>
      <c r="U161" s="59"/>
      <c r="V161" s="65">
        <f t="shared" si="16"/>
        <v>100</v>
      </c>
    </row>
    <row r="162" spans="1:22" s="66" customFormat="1" ht="11.25" customHeight="1" outlineLevel="1" thickBot="1">
      <c r="A162" s="93" t="s">
        <v>259</v>
      </c>
      <c r="B162" s="93"/>
      <c r="C162" s="71"/>
      <c r="D162" s="72"/>
      <c r="E162" s="72" t="s">
        <v>92</v>
      </c>
      <c r="F162" s="72"/>
      <c r="G162" s="102"/>
      <c r="H162" s="102"/>
      <c r="I162" s="102"/>
      <c r="J162" s="102"/>
      <c r="K162" s="102"/>
      <c r="L162" s="102"/>
      <c r="M162" s="73"/>
      <c r="N162" s="65">
        <f>SUM(N163:N164)</f>
        <v>10000</v>
      </c>
      <c r="O162" s="65" t="s">
        <v>37</v>
      </c>
      <c r="P162" s="65">
        <f>SUM(P163+P164)</f>
        <v>9612</v>
      </c>
      <c r="Q162" s="65" t="s">
        <v>37</v>
      </c>
      <c r="R162" s="65" t="s">
        <v>37</v>
      </c>
      <c r="S162" s="65">
        <f>SUM(S163:S164)</f>
        <v>9612</v>
      </c>
      <c r="T162" s="65">
        <f>SUM(T163:T164)</f>
        <v>388</v>
      </c>
      <c r="U162" s="74" t="s">
        <v>37</v>
      </c>
      <c r="V162" s="65">
        <f aca="true" t="shared" si="17" ref="V162:V167">S162*100/N162</f>
        <v>96.12</v>
      </c>
    </row>
    <row r="163" spans="1:22" s="66" customFormat="1" ht="11.25" customHeight="1" outlineLevel="1" thickBot="1">
      <c r="A163" s="93" t="s">
        <v>57</v>
      </c>
      <c r="B163" s="93"/>
      <c r="C163" s="71"/>
      <c r="D163" s="78" t="s">
        <v>40</v>
      </c>
      <c r="E163" s="78" t="s">
        <v>92</v>
      </c>
      <c r="F163" s="78" t="s">
        <v>51</v>
      </c>
      <c r="G163" s="94" t="s">
        <v>260</v>
      </c>
      <c r="H163" s="94"/>
      <c r="I163" s="94"/>
      <c r="J163" s="94"/>
      <c r="K163" s="94" t="s">
        <v>59</v>
      </c>
      <c r="L163" s="94"/>
      <c r="M163" s="69" t="s">
        <v>202</v>
      </c>
      <c r="N163" s="21">
        <v>9920</v>
      </c>
      <c r="O163" s="21"/>
      <c r="P163" s="21">
        <v>9612</v>
      </c>
      <c r="Q163" s="65"/>
      <c r="R163" s="65"/>
      <c r="S163" s="63">
        <f t="shared" si="11"/>
        <v>9612</v>
      </c>
      <c r="T163" s="63">
        <f t="shared" si="12"/>
        <v>308</v>
      </c>
      <c r="U163" s="74"/>
      <c r="V163" s="65">
        <f t="shared" si="17"/>
        <v>96.89516129032258</v>
      </c>
    </row>
    <row r="164" spans="1:22" s="14" customFormat="1" ht="11.25" customHeight="1" outlineLevel="1">
      <c r="A164" s="93" t="s">
        <v>57</v>
      </c>
      <c r="B164" s="93"/>
      <c r="C164" s="17"/>
      <c r="D164" s="67" t="s">
        <v>40</v>
      </c>
      <c r="E164" s="67" t="s">
        <v>92</v>
      </c>
      <c r="F164" s="67" t="s">
        <v>51</v>
      </c>
      <c r="G164" s="94" t="s">
        <v>93</v>
      </c>
      <c r="H164" s="94"/>
      <c r="I164" s="94"/>
      <c r="J164" s="94"/>
      <c r="K164" s="94" t="s">
        <v>59</v>
      </c>
      <c r="L164" s="94"/>
      <c r="M164" s="69" t="s">
        <v>197</v>
      </c>
      <c r="N164" s="21">
        <v>80</v>
      </c>
      <c r="O164" s="21" t="s">
        <v>37</v>
      </c>
      <c r="P164" s="21">
        <v>0</v>
      </c>
      <c r="Q164" s="21" t="s">
        <v>37</v>
      </c>
      <c r="R164" s="21" t="s">
        <v>37</v>
      </c>
      <c r="S164" s="57">
        <f t="shared" si="11"/>
        <v>0</v>
      </c>
      <c r="T164" s="57">
        <f t="shared" si="12"/>
        <v>80</v>
      </c>
      <c r="U164" s="59" t="s">
        <v>37</v>
      </c>
      <c r="V164" s="65">
        <f t="shared" si="17"/>
        <v>0</v>
      </c>
    </row>
    <row r="165" spans="1:22" s="66" customFormat="1" ht="11.25" customHeight="1" outlineLevel="1" thickBot="1">
      <c r="A165" s="125" t="s">
        <v>261</v>
      </c>
      <c r="B165" s="125"/>
      <c r="C165" s="71"/>
      <c r="D165" s="72"/>
      <c r="E165" s="72" t="s">
        <v>95</v>
      </c>
      <c r="F165" s="72"/>
      <c r="G165" s="102"/>
      <c r="H165" s="102"/>
      <c r="I165" s="102"/>
      <c r="J165" s="102"/>
      <c r="K165" s="102"/>
      <c r="L165" s="102"/>
      <c r="M165" s="73"/>
      <c r="N165" s="65">
        <f>SUM(N167)+N166</f>
        <v>3980800</v>
      </c>
      <c r="O165" s="65" t="s">
        <v>37</v>
      </c>
      <c r="P165" s="65">
        <f>SUM(P167)+P166</f>
        <v>3980800</v>
      </c>
      <c r="Q165" s="65" t="s">
        <v>37</v>
      </c>
      <c r="R165" s="65" t="s">
        <v>37</v>
      </c>
      <c r="S165" s="65">
        <f>SUM(S167)+S166</f>
        <v>3980800</v>
      </c>
      <c r="T165" s="65">
        <f>SUM(T167)+T166</f>
        <v>0</v>
      </c>
      <c r="U165" s="74" t="s">
        <v>37</v>
      </c>
      <c r="V165" s="65">
        <f t="shared" si="17"/>
        <v>100</v>
      </c>
    </row>
    <row r="166" spans="1:22" s="14" customFormat="1" ht="12" customHeight="1" outlineLevel="1" thickBot="1">
      <c r="A166" s="93" t="s">
        <v>94</v>
      </c>
      <c r="B166" s="93"/>
      <c r="C166" s="17"/>
      <c r="D166" s="67" t="s">
        <v>40</v>
      </c>
      <c r="E166" s="67" t="s">
        <v>95</v>
      </c>
      <c r="F166" s="67" t="s">
        <v>51</v>
      </c>
      <c r="G166" s="94" t="s">
        <v>262</v>
      </c>
      <c r="H166" s="94"/>
      <c r="I166" s="94"/>
      <c r="J166" s="94"/>
      <c r="K166" s="94" t="s">
        <v>96</v>
      </c>
      <c r="L166" s="94"/>
      <c r="M166" s="69" t="s">
        <v>97</v>
      </c>
      <c r="N166" s="21">
        <v>3705800</v>
      </c>
      <c r="O166" s="21" t="s">
        <v>37</v>
      </c>
      <c r="P166" s="21">
        <v>3705800</v>
      </c>
      <c r="Q166" s="21" t="s">
        <v>37</v>
      </c>
      <c r="R166" s="21" t="s">
        <v>37</v>
      </c>
      <c r="S166" s="57">
        <f t="shared" si="11"/>
        <v>3705800</v>
      </c>
      <c r="T166" s="57">
        <f t="shared" si="12"/>
        <v>0</v>
      </c>
      <c r="U166" s="59" t="s">
        <v>37</v>
      </c>
      <c r="V166" s="65">
        <f t="shared" si="17"/>
        <v>100</v>
      </c>
    </row>
    <row r="167" spans="1:22" s="14" customFormat="1" ht="10.5" customHeight="1" outlineLevel="1" thickBot="1">
      <c r="A167" s="93" t="s">
        <v>94</v>
      </c>
      <c r="B167" s="93"/>
      <c r="C167" s="17"/>
      <c r="D167" s="67" t="s">
        <v>40</v>
      </c>
      <c r="E167" s="67" t="s">
        <v>95</v>
      </c>
      <c r="F167" s="67" t="s">
        <v>51</v>
      </c>
      <c r="G167" s="94" t="s">
        <v>263</v>
      </c>
      <c r="H167" s="94"/>
      <c r="I167" s="94"/>
      <c r="J167" s="94"/>
      <c r="K167" s="94" t="s">
        <v>98</v>
      </c>
      <c r="L167" s="94"/>
      <c r="M167" s="69" t="s">
        <v>97</v>
      </c>
      <c r="N167" s="21">
        <v>275000</v>
      </c>
      <c r="O167" s="21" t="s">
        <v>37</v>
      </c>
      <c r="P167" s="21">
        <v>275000</v>
      </c>
      <c r="Q167" s="21" t="s">
        <v>37</v>
      </c>
      <c r="R167" s="21" t="s">
        <v>37</v>
      </c>
      <c r="S167" s="57">
        <f t="shared" si="11"/>
        <v>275000</v>
      </c>
      <c r="T167" s="57">
        <f t="shared" si="12"/>
        <v>0</v>
      </c>
      <c r="U167" s="59" t="s">
        <v>37</v>
      </c>
      <c r="V167" s="65">
        <f t="shared" si="17"/>
        <v>100</v>
      </c>
    </row>
    <row r="168" spans="1:22" s="14" customFormat="1" ht="23.25" customHeight="1" thickBot="1">
      <c r="A168" s="128" t="s">
        <v>99</v>
      </c>
      <c r="B168" s="128"/>
      <c r="C168" s="27">
        <v>450</v>
      </c>
      <c r="D168" s="129" t="s">
        <v>35</v>
      </c>
      <c r="E168" s="129"/>
      <c r="F168" s="129"/>
      <c r="G168" s="129"/>
      <c r="H168" s="129"/>
      <c r="I168" s="129"/>
      <c r="J168" s="129"/>
      <c r="K168" s="129"/>
      <c r="L168" s="129"/>
      <c r="M168" s="129"/>
      <c r="N168" s="57" t="s">
        <v>35</v>
      </c>
      <c r="O168" s="57" t="s">
        <v>35</v>
      </c>
      <c r="P168" s="81">
        <f>SUM(P72-O18)</f>
        <v>-4743545.569999993</v>
      </c>
      <c r="Q168" s="81">
        <v>0</v>
      </c>
      <c r="R168" s="81">
        <v>0</v>
      </c>
      <c r="S168" s="81">
        <f t="shared" si="11"/>
        <v>-4743545.569999993</v>
      </c>
      <c r="T168" s="57" t="s">
        <v>35</v>
      </c>
      <c r="U168" s="58" t="s">
        <v>35</v>
      </c>
      <c r="V168" s="21"/>
    </row>
    <row r="169" spans="1:21" s="1" customFormat="1" ht="11.25" customHeight="1">
      <c r="A169" s="116" t="s">
        <v>6</v>
      </c>
      <c r="B169" s="116"/>
      <c r="C169" s="22"/>
      <c r="D169" s="123"/>
      <c r="E169" s="123"/>
      <c r="F169" s="123"/>
      <c r="G169" s="123"/>
      <c r="H169" s="123"/>
      <c r="I169" s="123"/>
      <c r="J169" s="123"/>
      <c r="K169" s="123"/>
      <c r="L169" s="22"/>
      <c r="M169" s="22"/>
      <c r="N169" s="79"/>
      <c r="O169" s="22"/>
      <c r="P169" s="22"/>
      <c r="Q169" s="22"/>
      <c r="R169" s="22"/>
      <c r="S169" s="22"/>
      <c r="T169" s="22"/>
      <c r="U169" s="22"/>
    </row>
    <row r="170" spans="1:18" s="1" customFormat="1" ht="12" customHeight="1">
      <c r="A170" s="107" t="s">
        <v>100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="1" customFormat="1" ht="11.25" customHeight="1"/>
    <row r="172" spans="1:21" ht="11.25" customHeight="1">
      <c r="A172" s="111" t="s">
        <v>23</v>
      </c>
      <c r="B172" s="111"/>
      <c r="C172" s="110" t="s">
        <v>24</v>
      </c>
      <c r="D172" s="121" t="s">
        <v>101</v>
      </c>
      <c r="E172" s="121"/>
      <c r="F172" s="121"/>
      <c r="G172" s="121"/>
      <c r="H172" s="121"/>
      <c r="I172" s="121"/>
      <c r="J172" s="121"/>
      <c r="K172" s="121"/>
      <c r="L172" s="121"/>
      <c r="M172" s="121"/>
      <c r="N172" s="110" t="s">
        <v>26</v>
      </c>
      <c r="O172" s="111" t="s">
        <v>27</v>
      </c>
      <c r="P172" s="111"/>
      <c r="Q172" s="111"/>
      <c r="R172" s="111"/>
      <c r="S172" s="8" t="s">
        <v>28</v>
      </c>
      <c r="U172" s="2"/>
    </row>
    <row r="173" spans="1:21" ht="21.75" customHeight="1">
      <c r="A173" s="111"/>
      <c r="B173" s="111"/>
      <c r="C173" s="11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10"/>
      <c r="O173" s="9" t="s">
        <v>29</v>
      </c>
      <c r="P173" s="9" t="s">
        <v>30</v>
      </c>
      <c r="Q173" s="9" t="s">
        <v>31</v>
      </c>
      <c r="R173" s="9" t="s">
        <v>32</v>
      </c>
      <c r="S173" s="10" t="s">
        <v>33</v>
      </c>
      <c r="U173" s="2"/>
    </row>
    <row r="174" spans="1:19" ht="12.75">
      <c r="A174" s="130">
        <v>1</v>
      </c>
      <c r="B174" s="130"/>
      <c r="C174" s="11">
        <v>2</v>
      </c>
      <c r="D174" s="113">
        <v>3</v>
      </c>
      <c r="E174" s="113"/>
      <c r="F174" s="113"/>
      <c r="G174" s="113"/>
      <c r="H174" s="113"/>
      <c r="I174" s="113"/>
      <c r="J174" s="113"/>
      <c r="K174" s="113"/>
      <c r="L174" s="113"/>
      <c r="M174" s="113"/>
      <c r="N174" s="11">
        <v>4</v>
      </c>
      <c r="O174" s="11">
        <v>5</v>
      </c>
      <c r="P174" s="11">
        <v>6</v>
      </c>
      <c r="Q174" s="11">
        <v>7</v>
      </c>
      <c r="R174" s="11">
        <v>8</v>
      </c>
      <c r="S174" s="11">
        <v>9</v>
      </c>
    </row>
    <row r="175" spans="1:19" s="14" customFormat="1" ht="23.25" customHeight="1">
      <c r="A175" s="128" t="s">
        <v>102</v>
      </c>
      <c r="B175" s="128"/>
      <c r="C175" s="24">
        <v>500</v>
      </c>
      <c r="D175" s="131" t="s">
        <v>35</v>
      </c>
      <c r="E175" s="131"/>
      <c r="F175" s="131"/>
      <c r="G175" s="131"/>
      <c r="H175" s="131"/>
      <c r="I175" s="131"/>
      <c r="J175" s="131"/>
      <c r="K175" s="131"/>
      <c r="L175" s="131"/>
      <c r="M175" s="131"/>
      <c r="N175" s="12">
        <v>0</v>
      </c>
      <c r="O175" s="82">
        <f>SUM(O188)</f>
        <v>-4743545.569999993</v>
      </c>
      <c r="P175" s="83">
        <v>0</v>
      </c>
      <c r="Q175" s="83">
        <v>0</v>
      </c>
      <c r="R175" s="82">
        <f>SUM(R188)</f>
        <v>-4743545.569999993</v>
      </c>
      <c r="S175" s="13">
        <v>0</v>
      </c>
    </row>
    <row r="176" spans="1:19" ht="12.75">
      <c r="A176" s="119" t="s">
        <v>36</v>
      </c>
      <c r="B176" s="119"/>
      <c r="C176" s="15"/>
      <c r="D176" s="132"/>
      <c r="E176" s="132"/>
      <c r="F176" s="132"/>
      <c r="G176" s="132"/>
      <c r="H176" s="132"/>
      <c r="I176" s="132"/>
      <c r="J176" s="132"/>
      <c r="K176" s="132"/>
      <c r="L176" s="132"/>
      <c r="M176" s="28"/>
      <c r="N176" s="29"/>
      <c r="O176" s="29"/>
      <c r="P176" s="29"/>
      <c r="Q176" s="29"/>
      <c r="R176" s="29"/>
      <c r="S176" s="30"/>
    </row>
    <row r="177" spans="1:19" s="14" customFormat="1" ht="23.25" customHeight="1">
      <c r="A177" s="133" t="s">
        <v>103</v>
      </c>
      <c r="B177" s="133"/>
      <c r="C177" s="31">
        <v>520</v>
      </c>
      <c r="D177" s="134" t="s">
        <v>35</v>
      </c>
      <c r="E177" s="134"/>
      <c r="F177" s="134"/>
      <c r="G177" s="134"/>
      <c r="H177" s="134"/>
      <c r="I177" s="134"/>
      <c r="J177" s="134"/>
      <c r="K177" s="134"/>
      <c r="L177" s="134"/>
      <c r="M177" s="134"/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3">
        <v>0</v>
      </c>
    </row>
    <row r="178" spans="1:21" ht="12" customHeight="1">
      <c r="A178" s="135" t="s">
        <v>104</v>
      </c>
      <c r="B178" s="135"/>
      <c r="C178" s="25"/>
      <c r="D178" s="136"/>
      <c r="E178" s="136"/>
      <c r="F178" s="136"/>
      <c r="G178" s="136"/>
      <c r="H178" s="136"/>
      <c r="I178" s="136"/>
      <c r="J178" s="136"/>
      <c r="K178" s="136"/>
      <c r="L178" s="136"/>
      <c r="M178" s="34"/>
      <c r="N178" s="35"/>
      <c r="O178" s="35"/>
      <c r="P178" s="35"/>
      <c r="Q178" s="35"/>
      <c r="R178" s="35"/>
      <c r="S178" s="36"/>
      <c r="U178" s="2"/>
    </row>
    <row r="179" spans="1:19" s="14" customFormat="1" ht="11.25" customHeight="1" outlineLevel="1">
      <c r="A179" s="137" t="s">
        <v>105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</row>
    <row r="180" spans="1:19" s="14" customFormat="1" ht="23.25" customHeight="1">
      <c r="A180" s="138" t="s">
        <v>106</v>
      </c>
      <c r="B180" s="138"/>
      <c r="C180" s="31">
        <v>620</v>
      </c>
      <c r="D180" s="134" t="s">
        <v>35</v>
      </c>
      <c r="E180" s="134"/>
      <c r="F180" s="134"/>
      <c r="G180" s="134"/>
      <c r="H180" s="134"/>
      <c r="I180" s="134"/>
      <c r="J180" s="134"/>
      <c r="K180" s="134"/>
      <c r="L180" s="134"/>
      <c r="M180" s="134"/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3">
        <v>0</v>
      </c>
    </row>
    <row r="181" spans="1:21" ht="12" customHeight="1">
      <c r="A181" s="135" t="s">
        <v>104</v>
      </c>
      <c r="B181" s="135"/>
      <c r="C181" s="25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35"/>
      <c r="O181" s="35"/>
      <c r="P181" s="35"/>
      <c r="Q181" s="35"/>
      <c r="R181" s="35"/>
      <c r="S181" s="36"/>
      <c r="U181" s="2"/>
    </row>
    <row r="182" spans="1:19" s="14" customFormat="1" ht="11.25" customHeight="1" outlineLevel="1">
      <c r="A182" s="137" t="s">
        <v>105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</row>
    <row r="183" spans="1:19" s="14" customFormat="1" ht="12" customHeight="1">
      <c r="A183" s="140" t="s">
        <v>107</v>
      </c>
      <c r="B183" s="140"/>
      <c r="C183" s="37">
        <v>700</v>
      </c>
      <c r="D183" s="141" t="s">
        <v>35</v>
      </c>
      <c r="E183" s="141"/>
      <c r="F183" s="141"/>
      <c r="G183" s="141"/>
      <c r="H183" s="141"/>
      <c r="I183" s="141"/>
      <c r="J183" s="141"/>
      <c r="K183" s="141"/>
      <c r="L183" s="141"/>
      <c r="M183" s="141"/>
      <c r="N183" s="38">
        <v>0</v>
      </c>
      <c r="O183" s="23" t="s">
        <v>35</v>
      </c>
      <c r="P183" s="38">
        <v>0</v>
      </c>
      <c r="Q183" s="38">
        <v>0</v>
      </c>
      <c r="R183" s="38">
        <v>0</v>
      </c>
      <c r="S183" s="39">
        <v>0</v>
      </c>
    </row>
    <row r="184" spans="1:19" s="14" customFormat="1" ht="12" customHeight="1">
      <c r="A184" s="142" t="s">
        <v>108</v>
      </c>
      <c r="B184" s="142"/>
      <c r="C184" s="31">
        <v>710</v>
      </c>
      <c r="D184" s="134" t="s">
        <v>35</v>
      </c>
      <c r="E184" s="134"/>
      <c r="F184" s="134"/>
      <c r="G184" s="134"/>
      <c r="H184" s="134"/>
      <c r="I184" s="134"/>
      <c r="J184" s="134"/>
      <c r="K184" s="134"/>
      <c r="L184" s="134"/>
      <c r="M184" s="134"/>
      <c r="N184" s="32">
        <v>0</v>
      </c>
      <c r="O184" s="40" t="s">
        <v>35</v>
      </c>
      <c r="P184" s="32">
        <v>0</v>
      </c>
      <c r="Q184" s="32">
        <v>0</v>
      </c>
      <c r="R184" s="32">
        <v>0</v>
      </c>
      <c r="S184" s="41" t="s">
        <v>35</v>
      </c>
    </row>
    <row r="185" spans="1:19" s="14" customFormat="1" ht="11.25" customHeight="1" outlineLevel="1">
      <c r="A185" s="143" t="s">
        <v>105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</row>
    <row r="186" spans="1:19" s="14" customFormat="1" ht="12" customHeight="1">
      <c r="A186" s="142" t="s">
        <v>109</v>
      </c>
      <c r="B186" s="142"/>
      <c r="C186" s="31">
        <v>720</v>
      </c>
      <c r="D186" s="134" t="s">
        <v>35</v>
      </c>
      <c r="E186" s="134"/>
      <c r="F186" s="134"/>
      <c r="G186" s="134"/>
      <c r="H186" s="134"/>
      <c r="I186" s="134"/>
      <c r="J186" s="134"/>
      <c r="K186" s="134"/>
      <c r="L186" s="134"/>
      <c r="M186" s="134"/>
      <c r="N186" s="32">
        <v>0</v>
      </c>
      <c r="O186" s="40" t="s">
        <v>35</v>
      </c>
      <c r="P186" s="32">
        <v>0</v>
      </c>
      <c r="Q186" s="32">
        <v>0</v>
      </c>
      <c r="R186" s="32">
        <v>0</v>
      </c>
      <c r="S186" s="41" t="s">
        <v>35</v>
      </c>
    </row>
    <row r="187" spans="1:19" s="14" customFormat="1" ht="11.25" customHeight="1" outlineLevel="1">
      <c r="A187" s="143" t="s">
        <v>105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</row>
    <row r="188" spans="1:19" s="14" customFormat="1" ht="23.25" customHeight="1">
      <c r="A188" s="140" t="s">
        <v>110</v>
      </c>
      <c r="B188" s="140"/>
      <c r="C188" s="37">
        <v>800</v>
      </c>
      <c r="D188" s="144" t="s">
        <v>35</v>
      </c>
      <c r="E188" s="144"/>
      <c r="F188" s="144"/>
      <c r="G188" s="144"/>
      <c r="H188" s="144"/>
      <c r="I188" s="144"/>
      <c r="J188" s="144"/>
      <c r="K188" s="144"/>
      <c r="L188" s="144"/>
      <c r="M188" s="144"/>
      <c r="N188" s="23" t="s">
        <v>35</v>
      </c>
      <c r="O188" s="85">
        <f>SUM(O189)</f>
        <v>-4743545.569999993</v>
      </c>
      <c r="P188" s="86">
        <v>0</v>
      </c>
      <c r="Q188" s="86">
        <v>0</v>
      </c>
      <c r="R188" s="85">
        <f>SUM(R189)</f>
        <v>-4743545.569999993</v>
      </c>
      <c r="S188" s="42" t="s">
        <v>35</v>
      </c>
    </row>
    <row r="189" spans="1:19" s="14" customFormat="1" ht="43.5" customHeight="1">
      <c r="A189" s="147" t="s">
        <v>111</v>
      </c>
      <c r="B189" s="147"/>
      <c r="C189" s="31">
        <v>810</v>
      </c>
      <c r="D189" s="144" t="s">
        <v>35</v>
      </c>
      <c r="E189" s="144"/>
      <c r="F189" s="144"/>
      <c r="G189" s="144"/>
      <c r="H189" s="144"/>
      <c r="I189" s="144"/>
      <c r="J189" s="144"/>
      <c r="K189" s="144"/>
      <c r="L189" s="144"/>
      <c r="M189" s="144"/>
      <c r="N189" s="23" t="s">
        <v>35</v>
      </c>
      <c r="O189" s="85">
        <f>SUM(O190:O192)</f>
        <v>-4743545.569999993</v>
      </c>
      <c r="P189" s="86">
        <v>0</v>
      </c>
      <c r="Q189" s="87" t="s">
        <v>35</v>
      </c>
      <c r="R189" s="85">
        <f>SUM(R190:R192)</f>
        <v>-4743545.569999993</v>
      </c>
      <c r="S189" s="42" t="s">
        <v>35</v>
      </c>
    </row>
    <row r="190" spans="1:19" s="1" customFormat="1" ht="12.75" customHeight="1">
      <c r="A190" s="145" t="s">
        <v>104</v>
      </c>
      <c r="B190" s="145"/>
      <c r="C190" s="15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43"/>
      <c r="O190" s="95">
        <v>-47448339.16</v>
      </c>
      <c r="P190" s="88"/>
      <c r="Q190" s="88"/>
      <c r="R190" s="97">
        <v>-47448339.16</v>
      </c>
      <c r="S190" s="44"/>
    </row>
    <row r="191" spans="1:19" s="14" customFormat="1" ht="32.25" customHeight="1">
      <c r="A191" s="148" t="s">
        <v>112</v>
      </c>
      <c r="B191" s="148"/>
      <c r="C191" s="31">
        <v>811</v>
      </c>
      <c r="D191" s="139" t="s">
        <v>35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40" t="s">
        <v>35</v>
      </c>
      <c r="O191" s="96"/>
      <c r="P191" s="89">
        <v>0</v>
      </c>
      <c r="Q191" s="90" t="s">
        <v>35</v>
      </c>
      <c r="R191" s="98"/>
      <c r="S191" s="41" t="s">
        <v>35</v>
      </c>
    </row>
    <row r="192" spans="1:19" s="14" customFormat="1" ht="32.25" customHeight="1">
      <c r="A192" s="152" t="s">
        <v>113</v>
      </c>
      <c r="B192" s="152"/>
      <c r="C192" s="31">
        <v>812</v>
      </c>
      <c r="D192" s="144" t="s">
        <v>35</v>
      </c>
      <c r="E192" s="144"/>
      <c r="F192" s="144"/>
      <c r="G192" s="144"/>
      <c r="H192" s="144"/>
      <c r="I192" s="144"/>
      <c r="J192" s="144"/>
      <c r="K192" s="144"/>
      <c r="L192" s="144"/>
      <c r="M192" s="144"/>
      <c r="N192" s="23" t="s">
        <v>35</v>
      </c>
      <c r="O192" s="92">
        <v>42704793.59</v>
      </c>
      <c r="P192" s="86">
        <v>0</v>
      </c>
      <c r="Q192" s="87" t="s">
        <v>35</v>
      </c>
      <c r="R192" s="92">
        <v>42704793.59</v>
      </c>
      <c r="S192" s="42" t="s">
        <v>35</v>
      </c>
    </row>
    <row r="193" spans="1:19" s="14" customFormat="1" ht="21.75" customHeight="1">
      <c r="A193" s="147" t="s">
        <v>114</v>
      </c>
      <c r="B193" s="147"/>
      <c r="C193" s="31">
        <v>820</v>
      </c>
      <c r="D193" s="144" t="s">
        <v>35</v>
      </c>
      <c r="E193" s="144"/>
      <c r="F193" s="144"/>
      <c r="G193" s="144"/>
      <c r="H193" s="144"/>
      <c r="I193" s="144"/>
      <c r="J193" s="144"/>
      <c r="K193" s="144"/>
      <c r="L193" s="144"/>
      <c r="M193" s="144"/>
      <c r="N193" s="23" t="s">
        <v>35</v>
      </c>
      <c r="O193" s="23" t="s">
        <v>35</v>
      </c>
      <c r="P193" s="38">
        <v>0</v>
      </c>
      <c r="Q193" s="38">
        <v>0</v>
      </c>
      <c r="R193" s="38">
        <v>0</v>
      </c>
      <c r="S193" s="42" t="s">
        <v>35</v>
      </c>
    </row>
    <row r="194" spans="1:21" ht="12" customHeight="1">
      <c r="A194" s="145" t="s">
        <v>36</v>
      </c>
      <c r="B194" s="145"/>
      <c r="C194" s="15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43"/>
      <c r="O194" s="43"/>
      <c r="P194" s="43"/>
      <c r="Q194" s="43"/>
      <c r="R194" s="43"/>
      <c r="S194" s="44"/>
      <c r="U194" s="2"/>
    </row>
    <row r="195" spans="1:19" s="14" customFormat="1" ht="21.75" customHeight="1">
      <c r="A195" s="148" t="s">
        <v>115</v>
      </c>
      <c r="B195" s="148"/>
      <c r="C195" s="31">
        <v>821</v>
      </c>
      <c r="D195" s="139" t="s">
        <v>35</v>
      </c>
      <c r="E195" s="139"/>
      <c r="F195" s="139"/>
      <c r="G195" s="139"/>
      <c r="H195" s="139"/>
      <c r="I195" s="139"/>
      <c r="J195" s="139"/>
      <c r="K195" s="139"/>
      <c r="L195" s="139"/>
      <c r="M195" s="139"/>
      <c r="N195" s="40" t="s">
        <v>35</v>
      </c>
      <c r="O195" s="40" t="s">
        <v>35</v>
      </c>
      <c r="P195" s="32">
        <v>0</v>
      </c>
      <c r="Q195" s="32">
        <v>0</v>
      </c>
      <c r="R195" s="32">
        <v>0</v>
      </c>
      <c r="S195" s="41" t="s">
        <v>35</v>
      </c>
    </row>
    <row r="196" spans="1:19" s="14" customFormat="1" ht="21.75" customHeight="1">
      <c r="A196" s="152" t="s">
        <v>116</v>
      </c>
      <c r="B196" s="152"/>
      <c r="C196" s="45">
        <v>822</v>
      </c>
      <c r="D196" s="144" t="s">
        <v>35</v>
      </c>
      <c r="E196" s="144"/>
      <c r="F196" s="144"/>
      <c r="G196" s="144"/>
      <c r="H196" s="144"/>
      <c r="I196" s="144"/>
      <c r="J196" s="144"/>
      <c r="K196" s="144"/>
      <c r="L196" s="144"/>
      <c r="M196" s="144"/>
      <c r="N196" s="23" t="s">
        <v>35</v>
      </c>
      <c r="O196" s="23" t="s">
        <v>35</v>
      </c>
      <c r="P196" s="38">
        <v>0</v>
      </c>
      <c r="Q196" s="38">
        <v>0</v>
      </c>
      <c r="R196" s="38">
        <v>0</v>
      </c>
      <c r="S196" s="42" t="s">
        <v>35</v>
      </c>
    </row>
    <row r="198" spans="1:21" ht="12" customHeight="1">
      <c r="A198" s="46" t="s">
        <v>128</v>
      </c>
      <c r="B198" s="2"/>
      <c r="C198" s="2"/>
      <c r="D198" s="114" t="s">
        <v>117</v>
      </c>
      <c r="E198" s="114"/>
      <c r="F198" s="114"/>
      <c r="G198" s="114"/>
      <c r="H198" s="114"/>
      <c r="I198" s="114"/>
      <c r="J198" s="114"/>
      <c r="K198" s="114"/>
      <c r="L198" s="114"/>
      <c r="M198" s="2"/>
      <c r="N198" s="153" t="s">
        <v>118</v>
      </c>
      <c r="O198" s="153"/>
      <c r="P198" s="2"/>
      <c r="Q198" s="2"/>
      <c r="R198" s="2"/>
      <c r="S198" s="2"/>
      <c r="T198" s="2"/>
      <c r="U198" s="2"/>
    </row>
    <row r="199" spans="1:15" ht="12.75">
      <c r="A199" s="1" t="s">
        <v>6</v>
      </c>
      <c r="B199" s="47" t="s">
        <v>119</v>
      </c>
      <c r="C199" s="1" t="s">
        <v>6</v>
      </c>
      <c r="D199" s="149" t="s">
        <v>120</v>
      </c>
      <c r="E199" s="149"/>
      <c r="F199" s="149"/>
      <c r="G199" s="149"/>
      <c r="H199" s="149"/>
      <c r="I199" s="149"/>
      <c r="J199" s="149"/>
      <c r="K199" s="149"/>
      <c r="L199" s="149"/>
      <c r="M199" s="1" t="s">
        <v>6</v>
      </c>
      <c r="N199" s="153"/>
      <c r="O199" s="153"/>
    </row>
    <row r="200" spans="15:19" ht="12.75">
      <c r="O200" s="1" t="s">
        <v>6</v>
      </c>
      <c r="P200" s="47" t="s">
        <v>119</v>
      </c>
      <c r="Q200" s="1" t="s">
        <v>6</v>
      </c>
      <c r="R200" s="162" t="s">
        <v>120</v>
      </c>
      <c r="S200" s="162"/>
    </row>
    <row r="201" spans="1:12" ht="12.75">
      <c r="A201" s="46" t="s">
        <v>129</v>
      </c>
      <c r="D201" s="161" t="s">
        <v>130</v>
      </c>
      <c r="E201" s="161"/>
      <c r="F201" s="161"/>
      <c r="G201" s="161"/>
      <c r="H201" s="161"/>
      <c r="I201" s="161"/>
      <c r="J201" s="161"/>
      <c r="K201" s="161"/>
      <c r="L201" s="161"/>
    </row>
    <row r="202" spans="1:13" ht="12.75">
      <c r="A202" s="1" t="s">
        <v>6</v>
      </c>
      <c r="B202" s="47" t="s">
        <v>119</v>
      </c>
      <c r="C202" s="1" t="s">
        <v>6</v>
      </c>
      <c r="D202" s="149" t="s">
        <v>120</v>
      </c>
      <c r="E202" s="149"/>
      <c r="F202" s="149"/>
      <c r="G202" s="149"/>
      <c r="H202" s="149"/>
      <c r="I202" s="149"/>
      <c r="J202" s="149"/>
      <c r="K202" s="149"/>
      <c r="L202" s="149"/>
      <c r="M202" s="1" t="s">
        <v>6</v>
      </c>
    </row>
    <row r="204" spans="1:21" ht="11.25" customHeight="1">
      <c r="A204" s="4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</sheetData>
  <sheetProtection/>
  <mergeCells count="521">
    <mergeCell ref="K89:L89"/>
    <mergeCell ref="A90:B90"/>
    <mergeCell ref="G90:J90"/>
    <mergeCell ref="K90:L90"/>
    <mergeCell ref="A91:B91"/>
    <mergeCell ref="G91:J91"/>
    <mergeCell ref="K91:L91"/>
    <mergeCell ref="A87:B87"/>
    <mergeCell ref="G87:J87"/>
    <mergeCell ref="K87:L87"/>
    <mergeCell ref="A94:B94"/>
    <mergeCell ref="G94:J94"/>
    <mergeCell ref="K94:L94"/>
    <mergeCell ref="A93:B93"/>
    <mergeCell ref="G93:J93"/>
    <mergeCell ref="K93:L93"/>
    <mergeCell ref="G89:J89"/>
    <mergeCell ref="K83:L83"/>
    <mergeCell ref="A84:B84"/>
    <mergeCell ref="G84:J84"/>
    <mergeCell ref="K84:L84"/>
    <mergeCell ref="A85:B85"/>
    <mergeCell ref="G85:J85"/>
    <mergeCell ref="K85:L85"/>
    <mergeCell ref="G118:J118"/>
    <mergeCell ref="K118:L118"/>
    <mergeCell ref="A80:B80"/>
    <mergeCell ref="G80:J80"/>
    <mergeCell ref="K80:L80"/>
    <mergeCell ref="A82:B82"/>
    <mergeCell ref="G82:J82"/>
    <mergeCell ref="K82:L82"/>
    <mergeCell ref="A83:B83"/>
    <mergeCell ref="G83:J83"/>
    <mergeCell ref="A108:B108"/>
    <mergeCell ref="G108:J108"/>
    <mergeCell ref="K108:L108"/>
    <mergeCell ref="A115:B115"/>
    <mergeCell ref="G115:J115"/>
    <mergeCell ref="K115:L115"/>
    <mergeCell ref="G114:J114"/>
    <mergeCell ref="K114:L114"/>
    <mergeCell ref="A109:B109"/>
    <mergeCell ref="A112:B112"/>
    <mergeCell ref="A106:B106"/>
    <mergeCell ref="G106:J106"/>
    <mergeCell ref="K106:L106"/>
    <mergeCell ref="A107:B107"/>
    <mergeCell ref="G107:J107"/>
    <mergeCell ref="K107:L107"/>
    <mergeCell ref="D201:L201"/>
    <mergeCell ref="R200:S200"/>
    <mergeCell ref="A122:B122"/>
    <mergeCell ref="G122:J122"/>
    <mergeCell ref="K122:L122"/>
    <mergeCell ref="A143:B143"/>
    <mergeCell ref="G143:J143"/>
    <mergeCell ref="A192:B192"/>
    <mergeCell ref="D192:M192"/>
    <mergeCell ref="A193:B193"/>
    <mergeCell ref="A158:B158"/>
    <mergeCell ref="G158:J158"/>
    <mergeCell ref="K158:L158"/>
    <mergeCell ref="A164:B164"/>
    <mergeCell ref="G164:J164"/>
    <mergeCell ref="K164:L164"/>
    <mergeCell ref="A162:B162"/>
    <mergeCell ref="G160:J160"/>
    <mergeCell ref="A161:B161"/>
    <mergeCell ref="G161:J161"/>
    <mergeCell ref="A132:B132"/>
    <mergeCell ref="G132:J132"/>
    <mergeCell ref="K132:L132"/>
    <mergeCell ref="A119:B119"/>
    <mergeCell ref="G119:J119"/>
    <mergeCell ref="K119:L119"/>
    <mergeCell ref="A121:B121"/>
    <mergeCell ref="G121:J121"/>
    <mergeCell ref="K121:L121"/>
    <mergeCell ref="A131:B131"/>
    <mergeCell ref="G111:J111"/>
    <mergeCell ref="K111:L111"/>
    <mergeCell ref="A117:B117"/>
    <mergeCell ref="G117:J117"/>
    <mergeCell ref="K117:L117"/>
    <mergeCell ref="A114:B114"/>
    <mergeCell ref="G112:J112"/>
    <mergeCell ref="K112:L112"/>
    <mergeCell ref="A113:B113"/>
    <mergeCell ref="A102:B102"/>
    <mergeCell ref="G102:J102"/>
    <mergeCell ref="K102:L102"/>
    <mergeCell ref="A120:B120"/>
    <mergeCell ref="G120:J120"/>
    <mergeCell ref="K120:L120"/>
    <mergeCell ref="A105:B105"/>
    <mergeCell ref="G105:J105"/>
    <mergeCell ref="K105:L105"/>
    <mergeCell ref="A111:B111"/>
    <mergeCell ref="A98:B98"/>
    <mergeCell ref="G98:J98"/>
    <mergeCell ref="K98:L98"/>
    <mergeCell ref="A99:B99"/>
    <mergeCell ref="G99:J99"/>
    <mergeCell ref="K99:L99"/>
    <mergeCell ref="A97:B97"/>
    <mergeCell ref="G97:J97"/>
    <mergeCell ref="K97:L97"/>
    <mergeCell ref="A95:B95"/>
    <mergeCell ref="G95:J95"/>
    <mergeCell ref="K95:L95"/>
    <mergeCell ref="A96:B96"/>
    <mergeCell ref="G96:J96"/>
    <mergeCell ref="K96:L96"/>
    <mergeCell ref="A86:B86"/>
    <mergeCell ref="G86:J86"/>
    <mergeCell ref="K86:L86"/>
    <mergeCell ref="A92:B92"/>
    <mergeCell ref="G92:J92"/>
    <mergeCell ref="K92:L92"/>
    <mergeCell ref="A88:B88"/>
    <mergeCell ref="G88:J88"/>
    <mergeCell ref="K88:L88"/>
    <mergeCell ref="A89:B89"/>
    <mergeCell ref="A79:B79"/>
    <mergeCell ref="G79:J79"/>
    <mergeCell ref="K79:L79"/>
    <mergeCell ref="A81:B81"/>
    <mergeCell ref="G81:J81"/>
    <mergeCell ref="K81:L81"/>
    <mergeCell ref="A76:B76"/>
    <mergeCell ref="G76:J76"/>
    <mergeCell ref="K76:L76"/>
    <mergeCell ref="A78:B78"/>
    <mergeCell ref="G78:J78"/>
    <mergeCell ref="K78:L78"/>
    <mergeCell ref="A77:B77"/>
    <mergeCell ref="G77:J77"/>
    <mergeCell ref="K77:L77"/>
    <mergeCell ref="A46:B46"/>
    <mergeCell ref="F46:J46"/>
    <mergeCell ref="K46:L46"/>
    <mergeCell ref="K20:L20"/>
    <mergeCell ref="A75:B75"/>
    <mergeCell ref="G75:J75"/>
    <mergeCell ref="K75:L75"/>
    <mergeCell ref="A74:B74"/>
    <mergeCell ref="G74:J74"/>
    <mergeCell ref="K74:L74"/>
    <mergeCell ref="A44:B44"/>
    <mergeCell ref="F44:J44"/>
    <mergeCell ref="K44:L44"/>
    <mergeCell ref="A45:B45"/>
    <mergeCell ref="F45:J45"/>
    <mergeCell ref="K45:L45"/>
    <mergeCell ref="A42:B42"/>
    <mergeCell ref="F42:J42"/>
    <mergeCell ref="K42:L42"/>
    <mergeCell ref="A43:B43"/>
    <mergeCell ref="F43:J43"/>
    <mergeCell ref="K43:L43"/>
    <mergeCell ref="A39:B39"/>
    <mergeCell ref="F39:J39"/>
    <mergeCell ref="K39:L39"/>
    <mergeCell ref="A40:B40"/>
    <mergeCell ref="F40:J40"/>
    <mergeCell ref="K40:L40"/>
    <mergeCell ref="A37:B37"/>
    <mergeCell ref="F37:J37"/>
    <mergeCell ref="K37:L37"/>
    <mergeCell ref="A38:B38"/>
    <mergeCell ref="F38:J38"/>
    <mergeCell ref="K38:L38"/>
    <mergeCell ref="A35:B35"/>
    <mergeCell ref="F35:J35"/>
    <mergeCell ref="K35:L35"/>
    <mergeCell ref="A36:B36"/>
    <mergeCell ref="F36:J36"/>
    <mergeCell ref="K36:L36"/>
    <mergeCell ref="A33:B33"/>
    <mergeCell ref="F33:J33"/>
    <mergeCell ref="K33:L33"/>
    <mergeCell ref="A34:B34"/>
    <mergeCell ref="F34:J34"/>
    <mergeCell ref="K34:L34"/>
    <mergeCell ref="A31:B31"/>
    <mergeCell ref="F31:J31"/>
    <mergeCell ref="K31:L31"/>
    <mergeCell ref="A32:B32"/>
    <mergeCell ref="F32:J32"/>
    <mergeCell ref="K32:L32"/>
    <mergeCell ref="A29:B29"/>
    <mergeCell ref="F29:J29"/>
    <mergeCell ref="K29:L29"/>
    <mergeCell ref="A30:B30"/>
    <mergeCell ref="F30:J30"/>
    <mergeCell ref="K30:L30"/>
    <mergeCell ref="A27:B27"/>
    <mergeCell ref="F27:J27"/>
    <mergeCell ref="K27:L27"/>
    <mergeCell ref="A28:B28"/>
    <mergeCell ref="F28:J28"/>
    <mergeCell ref="K28:L28"/>
    <mergeCell ref="A25:B25"/>
    <mergeCell ref="F25:J25"/>
    <mergeCell ref="K25:L25"/>
    <mergeCell ref="A26:B26"/>
    <mergeCell ref="F26:J26"/>
    <mergeCell ref="K26:L26"/>
    <mergeCell ref="A23:B23"/>
    <mergeCell ref="F23:J23"/>
    <mergeCell ref="K23:L23"/>
    <mergeCell ref="A24:B24"/>
    <mergeCell ref="F24:J24"/>
    <mergeCell ref="K24:L24"/>
    <mergeCell ref="A20:B20"/>
    <mergeCell ref="F20:J20"/>
    <mergeCell ref="A21:B21"/>
    <mergeCell ref="F21:J21"/>
    <mergeCell ref="A22:B22"/>
    <mergeCell ref="F22:J22"/>
    <mergeCell ref="A65:B65"/>
    <mergeCell ref="F65:J65"/>
    <mergeCell ref="K65:L65"/>
    <mergeCell ref="A63:B63"/>
    <mergeCell ref="F63:J63"/>
    <mergeCell ref="K63:L63"/>
    <mergeCell ref="A64:B64"/>
    <mergeCell ref="F64:J64"/>
    <mergeCell ref="K64:L64"/>
    <mergeCell ref="A61:B61"/>
    <mergeCell ref="F61:J61"/>
    <mergeCell ref="K61:L61"/>
    <mergeCell ref="A62:B62"/>
    <mergeCell ref="F62:J62"/>
    <mergeCell ref="K62:L62"/>
    <mergeCell ref="A59:B59"/>
    <mergeCell ref="F59:J59"/>
    <mergeCell ref="K59:L59"/>
    <mergeCell ref="A60:B60"/>
    <mergeCell ref="F60:J60"/>
    <mergeCell ref="K60:L60"/>
    <mergeCell ref="A57:B57"/>
    <mergeCell ref="F57:J57"/>
    <mergeCell ref="K57:L57"/>
    <mergeCell ref="A58:B58"/>
    <mergeCell ref="F58:J58"/>
    <mergeCell ref="K58:L58"/>
    <mergeCell ref="A55:B55"/>
    <mergeCell ref="F55:J55"/>
    <mergeCell ref="K55:L55"/>
    <mergeCell ref="A56:B56"/>
    <mergeCell ref="F56:J56"/>
    <mergeCell ref="K56:L56"/>
    <mergeCell ref="A53:B53"/>
    <mergeCell ref="F53:J53"/>
    <mergeCell ref="K53:L53"/>
    <mergeCell ref="A54:B54"/>
    <mergeCell ref="F54:J54"/>
    <mergeCell ref="K54:L54"/>
    <mergeCell ref="F50:J50"/>
    <mergeCell ref="K50:L50"/>
    <mergeCell ref="A51:B51"/>
    <mergeCell ref="F51:J51"/>
    <mergeCell ref="K51:L51"/>
    <mergeCell ref="A52:B52"/>
    <mergeCell ref="F52:J52"/>
    <mergeCell ref="K52:L52"/>
    <mergeCell ref="A50:B50"/>
    <mergeCell ref="A47:B47"/>
    <mergeCell ref="F47:J47"/>
    <mergeCell ref="A48:B48"/>
    <mergeCell ref="F48:J48"/>
    <mergeCell ref="A49:B49"/>
    <mergeCell ref="F49:J49"/>
    <mergeCell ref="D202:L202"/>
    <mergeCell ref="T15:T16"/>
    <mergeCell ref="V69:V70"/>
    <mergeCell ref="A195:B195"/>
    <mergeCell ref="D195:M195"/>
    <mergeCell ref="A196:B196"/>
    <mergeCell ref="D196:M196"/>
    <mergeCell ref="D198:L198"/>
    <mergeCell ref="N198:O199"/>
    <mergeCell ref="D199:L199"/>
    <mergeCell ref="D193:M193"/>
    <mergeCell ref="A194:B194"/>
    <mergeCell ref="D194:M194"/>
    <mergeCell ref="A189:B189"/>
    <mergeCell ref="D189:M189"/>
    <mergeCell ref="A190:B190"/>
    <mergeCell ref="D190:M190"/>
    <mergeCell ref="A191:B191"/>
    <mergeCell ref="D191:M191"/>
    <mergeCell ref="A185:S185"/>
    <mergeCell ref="A186:B186"/>
    <mergeCell ref="D186:M186"/>
    <mergeCell ref="A187:S187"/>
    <mergeCell ref="A188:B188"/>
    <mergeCell ref="D188:M188"/>
    <mergeCell ref="A181:B181"/>
    <mergeCell ref="D181:M181"/>
    <mergeCell ref="A182:S182"/>
    <mergeCell ref="A183:B183"/>
    <mergeCell ref="D183:M183"/>
    <mergeCell ref="A184:B184"/>
    <mergeCell ref="D184:M184"/>
    <mergeCell ref="A177:B177"/>
    <mergeCell ref="D177:M177"/>
    <mergeCell ref="A178:B178"/>
    <mergeCell ref="D178:L178"/>
    <mergeCell ref="A179:S179"/>
    <mergeCell ref="A180:B180"/>
    <mergeCell ref="D180:M180"/>
    <mergeCell ref="A174:B174"/>
    <mergeCell ref="D174:M174"/>
    <mergeCell ref="A175:B175"/>
    <mergeCell ref="D175:M175"/>
    <mergeCell ref="A176:B176"/>
    <mergeCell ref="D176:L176"/>
    <mergeCell ref="A168:B168"/>
    <mergeCell ref="D168:M168"/>
    <mergeCell ref="A169:B169"/>
    <mergeCell ref="D169:K169"/>
    <mergeCell ref="A170:R170"/>
    <mergeCell ref="A172:B173"/>
    <mergeCell ref="C172:C173"/>
    <mergeCell ref="D172:M173"/>
    <mergeCell ref="N172:N173"/>
    <mergeCell ref="O172:R172"/>
    <mergeCell ref="A166:B166"/>
    <mergeCell ref="G166:J166"/>
    <mergeCell ref="K166:L166"/>
    <mergeCell ref="A167:B167"/>
    <mergeCell ref="G167:J167"/>
    <mergeCell ref="K167:L167"/>
    <mergeCell ref="A165:B165"/>
    <mergeCell ref="G165:J165"/>
    <mergeCell ref="K165:L165"/>
    <mergeCell ref="A155:B155"/>
    <mergeCell ref="G155:J155"/>
    <mergeCell ref="K155:L155"/>
    <mergeCell ref="A156:B156"/>
    <mergeCell ref="G156:J156"/>
    <mergeCell ref="K156:L156"/>
    <mergeCell ref="K160:L160"/>
    <mergeCell ref="A153:B153"/>
    <mergeCell ref="G153:J153"/>
    <mergeCell ref="K153:L153"/>
    <mergeCell ref="A154:B154"/>
    <mergeCell ref="G154:J154"/>
    <mergeCell ref="K154:L154"/>
    <mergeCell ref="A149:B149"/>
    <mergeCell ref="A151:B151"/>
    <mergeCell ref="G151:J151"/>
    <mergeCell ref="K151:L151"/>
    <mergeCell ref="A152:B152"/>
    <mergeCell ref="G152:J152"/>
    <mergeCell ref="K152:L152"/>
    <mergeCell ref="A135:B135"/>
    <mergeCell ref="G135:J135"/>
    <mergeCell ref="K135:L135"/>
    <mergeCell ref="A146:B146"/>
    <mergeCell ref="G146:J146"/>
    <mergeCell ref="K146:L146"/>
    <mergeCell ref="K145:L145"/>
    <mergeCell ref="G147:J147"/>
    <mergeCell ref="G113:J113"/>
    <mergeCell ref="K113:L113"/>
    <mergeCell ref="A130:B130"/>
    <mergeCell ref="G130:J130"/>
    <mergeCell ref="K130:L130"/>
    <mergeCell ref="A123:B123"/>
    <mergeCell ref="G123:J123"/>
    <mergeCell ref="K123:L123"/>
    <mergeCell ref="K136:L136"/>
    <mergeCell ref="A137:B137"/>
    <mergeCell ref="A142:B142"/>
    <mergeCell ref="G142:J142"/>
    <mergeCell ref="K142:L142"/>
    <mergeCell ref="A144:B144"/>
    <mergeCell ref="G144:J144"/>
    <mergeCell ref="K144:L144"/>
    <mergeCell ref="K143:L143"/>
    <mergeCell ref="G137:J137"/>
    <mergeCell ref="A127:B127"/>
    <mergeCell ref="G127:J127"/>
    <mergeCell ref="A133:B133"/>
    <mergeCell ref="G133:J133"/>
    <mergeCell ref="K133:L133"/>
    <mergeCell ref="A141:B141"/>
    <mergeCell ref="G141:J141"/>
    <mergeCell ref="K141:L141"/>
    <mergeCell ref="A136:B136"/>
    <mergeCell ref="G136:J136"/>
    <mergeCell ref="G109:J109"/>
    <mergeCell ref="K109:L109"/>
    <mergeCell ref="A110:B110"/>
    <mergeCell ref="G110:J110"/>
    <mergeCell ref="K110:L110"/>
    <mergeCell ref="G131:J131"/>
    <mergeCell ref="K131:L131"/>
    <mergeCell ref="A126:B126"/>
    <mergeCell ref="G126:J126"/>
    <mergeCell ref="K126:L126"/>
    <mergeCell ref="A103:B103"/>
    <mergeCell ref="G103:J103"/>
    <mergeCell ref="K103:L103"/>
    <mergeCell ref="A104:B104"/>
    <mergeCell ref="G104:J104"/>
    <mergeCell ref="K104:L104"/>
    <mergeCell ref="A116:B116"/>
    <mergeCell ref="G116:J116"/>
    <mergeCell ref="K116:L116"/>
    <mergeCell ref="K125:L125"/>
    <mergeCell ref="A124:B124"/>
    <mergeCell ref="G124:J124"/>
    <mergeCell ref="K124:L124"/>
    <mergeCell ref="A125:B125"/>
    <mergeCell ref="G125:J125"/>
    <mergeCell ref="A118:B118"/>
    <mergeCell ref="A101:B101"/>
    <mergeCell ref="G101:J101"/>
    <mergeCell ref="K101:L101"/>
    <mergeCell ref="A100:B100"/>
    <mergeCell ref="G100:J100"/>
    <mergeCell ref="K100:L100"/>
    <mergeCell ref="T69:U69"/>
    <mergeCell ref="A71:B71"/>
    <mergeCell ref="D71:M71"/>
    <mergeCell ref="A72:B72"/>
    <mergeCell ref="D72:M72"/>
    <mergeCell ref="A73:B73"/>
    <mergeCell ref="D73:K73"/>
    <mergeCell ref="A69:B70"/>
    <mergeCell ref="C69:C70"/>
    <mergeCell ref="D69:M70"/>
    <mergeCell ref="N69:N70"/>
    <mergeCell ref="O69:O70"/>
    <mergeCell ref="P69:S69"/>
    <mergeCell ref="A66:B66"/>
    <mergeCell ref="D66:L66"/>
    <mergeCell ref="A67:S67"/>
    <mergeCell ref="A13:S13"/>
    <mergeCell ref="A18:B18"/>
    <mergeCell ref="D18:M18"/>
    <mergeCell ref="A19:B19"/>
    <mergeCell ref="D19:L19"/>
    <mergeCell ref="A15:B16"/>
    <mergeCell ref="C15:C16"/>
    <mergeCell ref="D15:M16"/>
    <mergeCell ref="M6:N6"/>
    <mergeCell ref="N15:N16"/>
    <mergeCell ref="O15:R15"/>
    <mergeCell ref="A17:B17"/>
    <mergeCell ref="D17:M17"/>
    <mergeCell ref="A7:L7"/>
    <mergeCell ref="M7:Q8"/>
    <mergeCell ref="A8:L8"/>
    <mergeCell ref="A9:B9"/>
    <mergeCell ref="M9:Q9"/>
    <mergeCell ref="K21:L21"/>
    <mergeCell ref="K22:L22"/>
    <mergeCell ref="K47:L47"/>
    <mergeCell ref="K48:L48"/>
    <mergeCell ref="K49:L49"/>
    <mergeCell ref="A1:R1"/>
    <mergeCell ref="A2:R2"/>
    <mergeCell ref="A3:R3"/>
    <mergeCell ref="A4:R4"/>
    <mergeCell ref="D6:L6"/>
    <mergeCell ref="K127:L127"/>
    <mergeCell ref="A129:B129"/>
    <mergeCell ref="G129:J129"/>
    <mergeCell ref="K129:L129"/>
    <mergeCell ref="A134:B134"/>
    <mergeCell ref="G134:J134"/>
    <mergeCell ref="K134:L134"/>
    <mergeCell ref="A128:B128"/>
    <mergeCell ref="G128:J128"/>
    <mergeCell ref="K128:L128"/>
    <mergeCell ref="A147:B147"/>
    <mergeCell ref="K137:L137"/>
    <mergeCell ref="A139:B139"/>
    <mergeCell ref="G139:J139"/>
    <mergeCell ref="K139:L139"/>
    <mergeCell ref="A140:B140"/>
    <mergeCell ref="G140:J140"/>
    <mergeCell ref="K140:L140"/>
    <mergeCell ref="A145:B145"/>
    <mergeCell ref="G145:J145"/>
    <mergeCell ref="G148:J148"/>
    <mergeCell ref="K148:L148"/>
    <mergeCell ref="A157:B157"/>
    <mergeCell ref="G157:J157"/>
    <mergeCell ref="K157:L157"/>
    <mergeCell ref="G149:J149"/>
    <mergeCell ref="K149:L149"/>
    <mergeCell ref="A150:B150"/>
    <mergeCell ref="G150:J150"/>
    <mergeCell ref="K150:L150"/>
    <mergeCell ref="K138:L138"/>
    <mergeCell ref="A160:B160"/>
    <mergeCell ref="K161:L161"/>
    <mergeCell ref="A163:B163"/>
    <mergeCell ref="G163:J163"/>
    <mergeCell ref="K163:L163"/>
    <mergeCell ref="G162:J162"/>
    <mergeCell ref="K162:L162"/>
    <mergeCell ref="K147:L147"/>
    <mergeCell ref="A148:B148"/>
    <mergeCell ref="A159:B159"/>
    <mergeCell ref="G159:J159"/>
    <mergeCell ref="K159:L159"/>
    <mergeCell ref="O190:O191"/>
    <mergeCell ref="R190:R191"/>
    <mergeCell ref="A41:B41"/>
    <mergeCell ref="F41:J41"/>
    <mergeCell ref="K41:L41"/>
    <mergeCell ref="A138:B138"/>
    <mergeCell ref="G138:J138"/>
  </mergeCells>
  <printOptions/>
  <pageMargins left="0.1968503937007874" right="0.1968503937007874" top="0.1968503937007874" bottom="0.1968503937007874" header="0.1968503937007874" footer="0.1968503937007874"/>
  <pageSetup fitToHeight="4" fitToWidth="1" horizontalDpi="600" verticalDpi="600" orientation="portrait" paperSize="9" scale="72" r:id="rId1"/>
  <rowBreaks count="2" manualBreakCount="2">
    <brk id="66" max="0" man="1"/>
    <brk id="16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User</cp:lastModifiedBy>
  <cp:lastPrinted>2017-01-17T09:32:13Z</cp:lastPrinted>
  <dcterms:created xsi:type="dcterms:W3CDTF">2016-11-15T10:37:06Z</dcterms:created>
  <dcterms:modified xsi:type="dcterms:W3CDTF">2017-01-19T06:01:42Z</dcterms:modified>
  <cp:category/>
  <cp:version/>
  <cp:contentType/>
  <cp:contentStatus/>
  <cp:revision>1</cp:revision>
</cp:coreProperties>
</file>