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1400" windowHeight="52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<sst xmlns="http://schemas.openxmlformats.org/spreadsheetml/2006/main" count="1223" uniqueCount="269">
  <si>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</si>
  <si>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</si>
  <si>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</si>
  <si>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</si>
  <si>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</si>
  <si>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</si>
  <si>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</si>
  <si>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</si>
  <si>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</si>
  <si>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</si>
  <si>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сельского поселения Субханкуловский сельсовет муниципального района Туймазинский район РБ</t>
  </si>
  <si>
    <t xml:space="preserve">по ОКПО   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</si>
  <si>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</si>
  <si>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</si>
  <si>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</si>
  <si>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>Бюджет сельского поселения Субханкуловский сельсовет</t>
  </si>
  <si>
    <t xml:space="preserve">по ОКТМО   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</si>
  <si>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</si>
  <si>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</si>
  <si>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</si>
  <si>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</si>
  <si>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</si>
  <si>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</si>
  <si>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</si>
  <si>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</si>
  <si>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</si>
  <si>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</si>
  <si>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</si>
  <si>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</si>
  <si>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</si>
  <si>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</si>
  <si>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</si>
  <si>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</si>
  <si>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</si>
  <si>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</si>
  <si>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</si>
  <si>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</si>
  <si>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-</t>
  </si>
  <si>
    <t>0201001</t>
  </si>
  <si>
    <t>0000</t>
  </si>
  <si>
    <t>791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</si>
  <si>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</si>
  <si>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</si>
  <si>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</si>
  <si>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</si>
  <si>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</si>
  <si>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</si>
  <si>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</si>
  <si>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</si>
  <si>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</si>
  <si>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0104</t>
  </si>
  <si>
    <t>16000</t>
  </si>
  <si>
    <t>02040</t>
  </si>
  <si>
    <t>122</t>
  </si>
  <si>
    <t>Услуги связи</t>
  </si>
  <si>
    <t>242</t>
  </si>
  <si>
    <t>221</t>
  </si>
  <si>
    <t>Прочие работы, услуги</t>
  </si>
  <si>
    <t>0113</t>
  </si>
  <si>
    <t>244</t>
  </si>
  <si>
    <t>09040</t>
  </si>
  <si>
    <t>Увеличение стоимости основных средств</t>
  </si>
  <si>
    <t>Транспортные услуги</t>
  </si>
  <si>
    <t>0409</t>
  </si>
  <si>
    <t>03150</t>
  </si>
  <si>
    <t>222</t>
  </si>
  <si>
    <t>Увеличение стоимости материальных запасов</t>
  </si>
  <si>
    <t>74040</t>
  </si>
  <si>
    <t>0412</t>
  </si>
  <si>
    <t>03330</t>
  </si>
  <si>
    <t>0501</t>
  </si>
  <si>
    <t>03610</t>
  </si>
  <si>
    <t>S9602</t>
  </si>
  <si>
    <t>831</t>
  </si>
  <si>
    <t>0502</t>
  </si>
  <si>
    <t>03560</t>
  </si>
  <si>
    <t>414</t>
  </si>
  <si>
    <t>72350</t>
  </si>
  <si>
    <t>810</t>
  </si>
  <si>
    <t>S2350</t>
  </si>
  <si>
    <t>Заработная плата</t>
  </si>
  <si>
    <t>0102</t>
  </si>
  <si>
    <t>0203</t>
  </si>
  <si>
    <t>121</t>
  </si>
  <si>
    <t>211</t>
  </si>
  <si>
    <t>Начисления на выплаты по оплате труда</t>
  </si>
  <si>
    <t>129</t>
  </si>
  <si>
    <t>213</t>
  </si>
  <si>
    <t>851</t>
  </si>
  <si>
    <t>852</t>
  </si>
  <si>
    <t>0107</t>
  </si>
  <si>
    <t>0503</t>
  </si>
  <si>
    <t>1003</t>
  </si>
  <si>
    <t>0587</t>
  </si>
  <si>
    <t>Безвозмездные перечисления государственным и муниципальным организациям</t>
  </si>
  <si>
    <t>1101</t>
  </si>
  <si>
    <t>621</t>
  </si>
  <si>
    <t>241</t>
  </si>
  <si>
    <t>622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</si>
  <si>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</si>
  <si>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</si>
  <si>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</si>
  <si>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</si>
  <si>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</si>
  <si>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</si>
  <si>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</si>
  <si>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</si>
  <si>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</si>
  <si>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</si>
  <si>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</si>
  <si>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</si>
  <si>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</si>
  <si>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</si>
  <si>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</si>
  <si>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</si>
  <si>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</si>
  <si>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</si>
  <si>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Ф.М. Сайфуллин</t>
  </si>
  <si>
    <t>Руководитель финансово- экономической службы</t>
  </si>
  <si>
    <t>(подпись)</t>
  </si>
  <si>
    <t>(расшифровка подписи)</t>
  </si>
  <si>
    <t>042278494</t>
  </si>
  <si>
    <t>80651461</t>
  </si>
  <si>
    <t>% исполнения плана</t>
  </si>
  <si>
    <t>0111</t>
  </si>
  <si>
    <t>99000</t>
  </si>
  <si>
    <t>07500</t>
  </si>
  <si>
    <t>870</t>
  </si>
  <si>
    <t>Глава СП</t>
  </si>
  <si>
    <t>Начальник МКУ ЦБ</t>
  </si>
  <si>
    <t>А.Р.Гафарова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</si>
  <si>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</si>
  <si>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</si>
  <si>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</si>
  <si>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</si>
  <si>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</si>
  <si>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</si>
  <si>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</si>
  <si>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</si>
  <si>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</si>
  <si>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</si>
  <si>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</si>
  <si>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</si>
  <si>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</si>
  <si>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</si>
  <si>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</si>
  <si>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</si>
  <si>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</si>
  <si>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</si>
  <si>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</si>
  <si>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0202001</t>
  </si>
  <si>
    <t>0203001</t>
  </si>
  <si>
    <t>0301001</t>
  </si>
  <si>
    <t>0302001</t>
  </si>
  <si>
    <t>0103010</t>
  </si>
  <si>
    <t>0603310</t>
  </si>
  <si>
    <t>0604310</t>
  </si>
  <si>
    <t>0402001</t>
  </si>
  <si>
    <t>7502</t>
  </si>
  <si>
    <t>0503510</t>
  </si>
  <si>
    <t>0507510</t>
  </si>
  <si>
    <t>0904510</t>
  </si>
  <si>
    <t>0199510</t>
  </si>
  <si>
    <t>0205310</t>
  </si>
  <si>
    <t>5104002</t>
  </si>
  <si>
    <t>0505010</t>
  </si>
  <si>
    <t>0499910</t>
  </si>
  <si>
    <t>02030</t>
  </si>
  <si>
    <t>212.3</t>
  </si>
  <si>
    <t>223.1</t>
  </si>
  <si>
    <t>225.6</t>
  </si>
  <si>
    <t>226.7</t>
  </si>
  <si>
    <t>340.3</t>
  </si>
  <si>
    <t>Прочие расходы(Налоги на имущество,транспортный,земельный)</t>
  </si>
  <si>
    <t>290.1.1</t>
  </si>
  <si>
    <t>Обеспечение проведения выборов и референдумов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</si>
  <si>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</si>
  <si>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00220</t>
  </si>
  <si>
    <t>290.8</t>
  </si>
  <si>
    <t>Резервные фонды</t>
  </si>
  <si>
    <t>резервные фонды местных администраций</t>
  </si>
  <si>
    <t>Другие общегосударственные вопросы</t>
  </si>
  <si>
    <t>02290</t>
  </si>
  <si>
    <t>226.10</t>
  </si>
  <si>
    <t>09020</t>
  </si>
  <si>
    <t>Текущий ремонт (ремонт)</t>
  </si>
  <si>
    <t>225.2</t>
  </si>
  <si>
    <t>310.2</t>
  </si>
  <si>
    <t>Мобилизационная и вневойсковая подготовка</t>
  </si>
  <si>
    <t>51180</t>
  </si>
  <si>
    <t>223.4</t>
  </si>
  <si>
    <t>223.6</t>
  </si>
  <si>
    <t>223.7</t>
  </si>
  <si>
    <t>225.1</t>
  </si>
  <si>
    <t>Дорожное хозяйство (дорожные фонды)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</si>
  <si>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</si>
  <si>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</si>
  <si>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выплаты (Другие выплаты)</t>
  </si>
  <si>
    <t>340,3</t>
  </si>
  <si>
    <t>Услуги в области информационных технологий</t>
  </si>
  <si>
    <t>Другие расходы по содержанию имущества</t>
  </si>
  <si>
    <t>Оплата услуг отопления(тэц)</t>
  </si>
  <si>
    <t>Оплата услуг холодного водоснабжения</t>
  </si>
  <si>
    <t>Оплата услуг электроэнергии</t>
  </si>
  <si>
    <t>Оплата услуг водоотведения</t>
  </si>
  <si>
    <t>Содержание в чистоте помещений,зданий,дворов,иного имущества</t>
  </si>
  <si>
    <t>Иные работы и услуги</t>
  </si>
  <si>
    <t>226.5</t>
  </si>
  <si>
    <t>Услуги по охране(в том числе вневедомственной и пожарной)</t>
  </si>
  <si>
    <t>226.6</t>
  </si>
  <si>
    <t>Услуги по страхованию</t>
  </si>
  <si>
    <t>226.8</t>
  </si>
  <si>
    <t>Типографские работы,услуги</t>
  </si>
  <si>
    <t>уплата иных налогов</t>
  </si>
  <si>
    <t>290.1.2</t>
  </si>
  <si>
    <t>Иные расходы,связанные с увеличением стоимости основных средств</t>
  </si>
  <si>
    <t>226.3</t>
  </si>
  <si>
    <t>Проектно-изыскательные работы</t>
  </si>
  <si>
    <t>Другие вопросы в области национальной экономики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</si>
  <si>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предусмотренным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</si>
  <si>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226.2</t>
  </si>
  <si>
    <t>Жилищное хозяйство</t>
  </si>
  <si>
    <t>Капитальное строительство</t>
  </si>
  <si>
    <t>15000</t>
  </si>
  <si>
    <t>03530</t>
  </si>
  <si>
    <t>310.1</t>
  </si>
  <si>
    <t>96020</t>
  </si>
  <si>
    <t>Возмещение убытков и вреда,судебных издержек</t>
  </si>
  <si>
    <t>290.5</t>
  </si>
  <si>
    <t>Коммунальное хозяйство</t>
  </si>
  <si>
    <t>Пусконаладочные работы</t>
  </si>
  <si>
    <t>225.5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</si>
  <si>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</si>
  <si>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Благоустройство</t>
  </si>
  <si>
    <t>06050</t>
  </si>
  <si>
    <t>Другие расходы о содержанию имущества</t>
  </si>
  <si>
    <t>Монтажные работы</t>
  </si>
  <si>
    <t>226.4</t>
  </si>
  <si>
    <t>Уплата налогов (включаемых в состав расходов),государственных пошлин и сборов,разного рода платежей</t>
  </si>
  <si>
    <t>Социальное обеспечение населения</t>
  </si>
  <si>
    <t>05870</t>
  </si>
  <si>
    <t xml:space="preserve">Физическая культура </t>
  </si>
  <si>
    <t>48290</t>
  </si>
  <si>
    <t>72010</t>
  </si>
  <si>
    <t>1500110</t>
  </si>
  <si>
    <t>3511810</t>
  </si>
  <si>
    <t>4001410</t>
  </si>
  <si>
    <t>Возврат прочих остатков</t>
  </si>
  <si>
    <t>6001010</t>
  </si>
  <si>
    <t xml:space="preserve">      Услуги связи</t>
  </si>
  <si>
    <t>Обеспечение пожарной безопасности</t>
  </si>
  <si>
    <t>0310</t>
  </si>
  <si>
    <t>24300</t>
  </si>
  <si>
    <t>Обеспечение первичных мер пожарной безопасности</t>
  </si>
  <si>
    <t>0505</t>
  </si>
  <si>
    <t>Другие вопросы в области жилищно-коммунального хозяйства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</si>
  <si>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</si>
  <si>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Прочие безвозмездные поступления в бюджеты сельских поселений от бюджетов муниципальных районов</t>
  </si>
  <si>
    <t>9005410</t>
  </si>
  <si>
    <t>7301</t>
  </si>
  <si>
    <t>S6020</t>
  </si>
  <si>
    <t>412</t>
  </si>
  <si>
    <t>S2471</t>
  </si>
  <si>
    <t>остаток на 01.01.2017</t>
  </si>
  <si>
    <t>«01» апреля 2017 г.</t>
  </si>
  <si>
    <t>Субсидии бюджетам сельских поселений на осуществление первичного воинского учета на территориях, где отсутствуют военные комиссариаты</t>
  </si>
  <si>
    <t>2021610</t>
  </si>
  <si>
    <t>72160</t>
  </si>
  <si>
    <t>остаток на 01.04.2017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</si>
</sst>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[=0]&quot;-&quot;;General"/>
  </numFmts>
  <fonts count="39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right"/>
    </xf>
    <xf numFmtId="172" fontId="1" fillId="33" borderId="11" xfId="0" applyNumberFormat="1" applyFont="1" applyFill="1" applyBorder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top" wrapText="1"/>
    </xf>
    <xf numFmtId="1" fontId="1" fillId="33" borderId="11" xfId="0" applyNumberFormat="1" applyFont="1" applyFill="1" applyBorder="1" applyAlignment="1">
      <alignment horizontal="center" vertical="top"/>
    </xf>
    <xf numFmtId="174" fontId="1" fillId="33" borderId="13" xfId="0" applyNumberFormat="1" applyFont="1" applyFill="1" applyBorder="1" applyAlignment="1">
      <alignment horizontal="right" vertical="top"/>
    </xf>
    <xf numFmtId="0" fontId="1" fillId="33" borderId="0" xfId="0" applyNumberFormat="1" applyFont="1" applyFill="1" applyAlignment="1">
      <alignment horizontal="left" vertical="top"/>
    </xf>
    <xf numFmtId="0" fontId="1" fillId="33" borderId="14" xfId="0" applyNumberFormat="1" applyFont="1" applyFill="1" applyBorder="1" applyAlignment="1">
      <alignment horizontal="center" vertical="top"/>
    </xf>
    <xf numFmtId="0" fontId="1" fillId="33" borderId="15" xfId="0" applyNumberFormat="1" applyFont="1" applyFill="1" applyBorder="1" applyAlignment="1">
      <alignment horizontal="left" vertical="top"/>
    </xf>
    <xf numFmtId="0" fontId="1" fillId="33" borderId="11" xfId="0" applyNumberFormat="1" applyFont="1" applyFill="1" applyBorder="1" applyAlignment="1">
      <alignment horizontal="left" vertical="top"/>
    </xf>
    <xf numFmtId="0" fontId="1" fillId="33" borderId="16" xfId="0" applyNumberFormat="1" applyFont="1" applyFill="1" applyBorder="1" applyAlignment="1">
      <alignment horizontal="center" vertical="top"/>
    </xf>
    <xf numFmtId="0" fontId="1" fillId="33" borderId="16" xfId="0" applyNumberFormat="1" applyFont="1" applyFill="1" applyBorder="1" applyAlignment="1">
      <alignment horizontal="center" vertical="top"/>
    </xf>
    <xf numFmtId="0" fontId="1" fillId="33" borderId="17" xfId="0" applyNumberFormat="1" applyFont="1" applyFill="1" applyBorder="1" applyAlignment="1">
      <alignment horizontal="center" vertical="top"/>
    </xf>
    <xf numFmtId="2" fontId="1" fillId="33" borderId="11" xfId="0" applyNumberFormat="1" applyFont="1" applyFill="1" applyBorder="1" applyAlignment="1">
      <alignment horizontal="right" vertical="top"/>
    </xf>
    <xf numFmtId="0" fontId="1" fillId="33" borderId="18" xfId="0" applyFont="1" applyFill="1" applyBorder="1" applyAlignment="1">
      <alignment horizontal="left"/>
    </xf>
    <xf numFmtId="0" fontId="1" fillId="33" borderId="11" xfId="0" applyNumberFormat="1" applyFont="1" applyFill="1" applyBorder="1" applyAlignment="1">
      <alignment horizontal="center" vertical="top"/>
    </xf>
    <xf numFmtId="1" fontId="1" fillId="33" borderId="19" xfId="0" applyNumberFormat="1" applyFont="1" applyFill="1" applyBorder="1" applyAlignment="1">
      <alignment horizontal="center" vertical="top"/>
    </xf>
    <xf numFmtId="0" fontId="1" fillId="33" borderId="20" xfId="0" applyNumberFormat="1" applyFont="1" applyFill="1" applyBorder="1" applyAlignment="1">
      <alignment horizontal="center" vertical="top"/>
    </xf>
    <xf numFmtId="0" fontId="1" fillId="33" borderId="21" xfId="0" applyNumberFormat="1" applyFont="1" applyFill="1" applyBorder="1" applyAlignment="1">
      <alignment horizontal="left" vertical="top"/>
    </xf>
    <xf numFmtId="1" fontId="1" fillId="33" borderId="22" xfId="0" applyNumberFormat="1" applyFont="1" applyFill="1" applyBorder="1" applyAlignment="1">
      <alignment horizontal="center" vertical="top"/>
    </xf>
    <xf numFmtId="0" fontId="1" fillId="33" borderId="23" xfId="0" applyNumberFormat="1" applyFont="1" applyFill="1" applyBorder="1" applyAlignment="1">
      <alignment horizontal="left" vertical="top"/>
    </xf>
    <xf numFmtId="0" fontId="1" fillId="33" borderId="24" xfId="0" applyNumberFormat="1" applyFont="1" applyFill="1" applyBorder="1" applyAlignment="1">
      <alignment horizontal="left" vertical="top"/>
    </xf>
    <xf numFmtId="0" fontId="1" fillId="33" borderId="25" xfId="0" applyNumberFormat="1" applyFont="1" applyFill="1" applyBorder="1" applyAlignment="1">
      <alignment horizontal="left" vertical="top"/>
    </xf>
    <xf numFmtId="1" fontId="1" fillId="33" borderId="20" xfId="0" applyNumberFormat="1" applyFont="1" applyFill="1" applyBorder="1" applyAlignment="1">
      <alignment horizontal="center" vertical="top"/>
    </xf>
    <xf numFmtId="174" fontId="1" fillId="33" borderId="12" xfId="0" applyNumberFormat="1" applyFont="1" applyFill="1" applyBorder="1" applyAlignment="1">
      <alignment horizontal="right" vertical="top"/>
    </xf>
    <xf numFmtId="174" fontId="1" fillId="33" borderId="26" xfId="0" applyNumberFormat="1" applyFont="1" applyFill="1" applyBorder="1" applyAlignment="1">
      <alignment horizontal="right" vertical="top"/>
    </xf>
    <xf numFmtId="0" fontId="1" fillId="33" borderId="15" xfId="0" applyNumberFormat="1" applyFont="1" applyFill="1" applyBorder="1" applyAlignment="1">
      <alignment horizontal="right" vertical="top"/>
    </xf>
    <xf numFmtId="0" fontId="1" fillId="33" borderId="12" xfId="0" applyNumberFormat="1" applyFont="1" applyFill="1" applyBorder="1" applyAlignment="1">
      <alignment horizontal="right" vertical="top"/>
    </xf>
    <xf numFmtId="0" fontId="1" fillId="33" borderId="26" xfId="0" applyNumberFormat="1" applyFont="1" applyFill="1" applyBorder="1" applyAlignment="1">
      <alignment horizontal="right" vertical="top"/>
    </xf>
    <xf numFmtId="1" fontId="1" fillId="33" borderId="27" xfId="0" applyNumberFormat="1" applyFont="1" applyFill="1" applyBorder="1" applyAlignment="1">
      <alignment horizontal="center" vertical="top"/>
    </xf>
    <xf numFmtId="174" fontId="1" fillId="33" borderId="11" xfId="0" applyNumberFormat="1" applyFont="1" applyFill="1" applyBorder="1" applyAlignment="1">
      <alignment horizontal="right" vertical="top"/>
    </xf>
    <xf numFmtId="174" fontId="1" fillId="33" borderId="28" xfId="0" applyNumberFormat="1" applyFont="1" applyFill="1" applyBorder="1" applyAlignment="1">
      <alignment horizontal="right" vertical="top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26" xfId="0" applyNumberFormat="1" applyFont="1" applyFill="1" applyBorder="1" applyAlignment="1">
      <alignment horizontal="center" vertical="top"/>
    </xf>
    <xf numFmtId="0" fontId="1" fillId="33" borderId="28" xfId="0" applyNumberFormat="1" applyFont="1" applyFill="1" applyBorder="1" applyAlignment="1">
      <alignment horizontal="center" vertical="top"/>
    </xf>
    <xf numFmtId="0" fontId="1" fillId="33" borderId="24" xfId="0" applyNumberFormat="1" applyFont="1" applyFill="1" applyBorder="1" applyAlignment="1">
      <alignment horizontal="right" vertical="top"/>
    </xf>
    <xf numFmtId="0" fontId="1" fillId="33" borderId="25" xfId="0" applyNumberFormat="1" applyFont="1" applyFill="1" applyBorder="1" applyAlignment="1">
      <alignment horizontal="right" vertical="top"/>
    </xf>
    <xf numFmtId="1" fontId="1" fillId="33" borderId="29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horizontal="left"/>
    </xf>
    <xf numFmtId="0" fontId="1" fillId="33" borderId="30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 horizontal="left" wrapText="1"/>
    </xf>
    <xf numFmtId="49" fontId="1" fillId="33" borderId="31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33" borderId="34" xfId="0" applyNumberFormat="1" applyFont="1" applyFill="1" applyBorder="1" applyAlignment="1">
      <alignment horizontal="center" vertical="top" wrapText="1"/>
    </xf>
    <xf numFmtId="1" fontId="1" fillId="33" borderId="35" xfId="0" applyNumberFormat="1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/>
    </xf>
    <xf numFmtId="0" fontId="1" fillId="33" borderId="35" xfId="0" applyNumberFormat="1" applyFont="1" applyFill="1" applyBorder="1" applyAlignment="1">
      <alignment horizontal="center" vertical="center" wrapText="1"/>
    </xf>
    <xf numFmtId="0" fontId="1" fillId="33" borderId="35" xfId="0" applyNumberFormat="1" applyFont="1" applyFill="1" applyBorder="1" applyAlignment="1">
      <alignment horizontal="center" vertical="top"/>
    </xf>
    <xf numFmtId="2" fontId="1" fillId="33" borderId="36" xfId="0" applyNumberFormat="1" applyFont="1" applyFill="1" applyBorder="1" applyAlignment="1">
      <alignment horizontal="right" vertical="top"/>
    </xf>
    <xf numFmtId="2" fontId="1" fillId="33" borderId="37" xfId="0" applyNumberFormat="1" applyFont="1" applyFill="1" applyBorder="1" applyAlignment="1">
      <alignment horizontal="right" vertical="top"/>
    </xf>
    <xf numFmtId="2" fontId="1" fillId="33" borderId="35" xfId="0" applyNumberFormat="1" applyFont="1" applyFill="1" applyBorder="1" applyAlignment="1">
      <alignment horizontal="right" vertical="top"/>
    </xf>
    <xf numFmtId="2" fontId="1" fillId="33" borderId="12" xfId="0" applyNumberFormat="1" applyFont="1" applyFill="1" applyBorder="1" applyAlignment="1">
      <alignment horizontal="right" vertical="top"/>
    </xf>
    <xf numFmtId="2" fontId="1" fillId="33" borderId="34" xfId="0" applyNumberFormat="1" applyFont="1" applyFill="1" applyBorder="1" applyAlignment="1">
      <alignment horizontal="right" vertical="top"/>
    </xf>
    <xf numFmtId="173" fontId="2" fillId="33" borderId="19" xfId="0" applyNumberFormat="1" applyFont="1" applyFill="1" applyBorder="1" applyAlignment="1">
      <alignment horizontal="center" vertical="top"/>
    </xf>
    <xf numFmtId="2" fontId="2" fillId="33" borderId="36" xfId="0" applyNumberFormat="1" applyFont="1" applyFill="1" applyBorder="1" applyAlignment="1">
      <alignment horizontal="right" vertical="top"/>
    </xf>
    <xf numFmtId="2" fontId="2" fillId="33" borderId="37" xfId="0" applyNumberFormat="1" applyFont="1" applyFill="1" applyBorder="1" applyAlignment="1">
      <alignment horizontal="right" vertical="top"/>
    </xf>
    <xf numFmtId="2" fontId="2" fillId="33" borderId="11" xfId="0" applyNumberFormat="1" applyFont="1" applyFill="1" applyBorder="1" applyAlignment="1">
      <alignment horizontal="right" vertical="top"/>
    </xf>
    <xf numFmtId="0" fontId="2" fillId="33" borderId="0" xfId="0" applyNumberFormat="1" applyFont="1" applyFill="1" applyAlignment="1">
      <alignment horizontal="left" vertical="top"/>
    </xf>
    <xf numFmtId="49" fontId="1" fillId="33" borderId="16" xfId="0" applyNumberFormat="1" applyFont="1" applyFill="1" applyBorder="1" applyAlignment="1">
      <alignment horizontal="center" vertical="top"/>
    </xf>
    <xf numFmtId="49" fontId="1" fillId="33" borderId="16" xfId="0" applyNumberFormat="1" applyFont="1" applyFill="1" applyBorder="1" applyAlignment="1">
      <alignment horizontal="center" vertical="top"/>
    </xf>
    <xf numFmtId="49" fontId="1" fillId="33" borderId="17" xfId="0" applyNumberFormat="1" applyFont="1" applyFill="1" applyBorder="1" applyAlignment="1">
      <alignment horizontal="center" vertical="top"/>
    </xf>
    <xf numFmtId="1" fontId="2" fillId="33" borderId="19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left" vertical="top"/>
    </xf>
    <xf numFmtId="49" fontId="2" fillId="33" borderId="16" xfId="0" applyNumberFormat="1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2" fontId="2" fillId="33" borderId="35" xfId="0" applyNumberFormat="1" applyFont="1" applyFill="1" applyBorder="1" applyAlignment="1">
      <alignment horizontal="right" vertical="top"/>
    </xf>
    <xf numFmtId="0" fontId="1" fillId="33" borderId="16" xfId="0" applyNumberFormat="1" applyFont="1" applyFill="1" applyBorder="1" applyAlignment="1">
      <alignment horizontal="center" vertical="top"/>
    </xf>
    <xf numFmtId="49" fontId="1" fillId="33" borderId="16" xfId="0" applyNumberFormat="1" applyFont="1" applyFill="1" applyBorder="1" applyAlignment="1">
      <alignment horizontal="center" vertical="top"/>
    </xf>
    <xf numFmtId="49" fontId="1" fillId="33" borderId="16" xfId="0" applyNumberFormat="1" applyFont="1" applyFill="1" applyBorder="1" applyAlignment="1">
      <alignment horizontal="center" vertical="top"/>
    </xf>
    <xf numFmtId="49" fontId="1" fillId="33" borderId="16" xfId="0" applyNumberFormat="1" applyFont="1" applyFill="1" applyBorder="1" applyAlignment="1">
      <alignment horizontal="center" vertical="top"/>
    </xf>
    <xf numFmtId="2" fontId="1" fillId="33" borderId="18" xfId="0" applyNumberFormat="1" applyFont="1" applyFill="1" applyBorder="1" applyAlignment="1">
      <alignment horizontal="left"/>
    </xf>
    <xf numFmtId="49" fontId="1" fillId="33" borderId="16" xfId="0" applyNumberFormat="1" applyFont="1" applyFill="1" applyBorder="1" applyAlignment="1">
      <alignment horizontal="center" vertical="top"/>
    </xf>
    <xf numFmtId="2" fontId="1" fillId="0" borderId="36" xfId="0" applyNumberFormat="1" applyFont="1" applyFill="1" applyBorder="1" applyAlignment="1">
      <alignment horizontal="right" vertical="top"/>
    </xf>
    <xf numFmtId="4" fontId="1" fillId="0" borderId="36" xfId="0" applyNumberFormat="1" applyFont="1" applyFill="1" applyBorder="1" applyAlignment="1">
      <alignment horizontal="right" vertical="top"/>
    </xf>
    <xf numFmtId="174" fontId="1" fillId="0" borderId="36" xfId="0" applyNumberFormat="1" applyFont="1" applyFill="1" applyBorder="1" applyAlignment="1">
      <alignment horizontal="right" vertical="top"/>
    </xf>
    <xf numFmtId="2" fontId="1" fillId="0" borderId="11" xfId="0" applyNumberFormat="1" applyFont="1" applyFill="1" applyBorder="1" applyAlignment="1">
      <alignment horizontal="right" vertical="top"/>
    </xf>
    <xf numFmtId="4" fontId="1" fillId="0" borderId="11" xfId="0" applyNumberFormat="1" applyFont="1" applyFill="1" applyBorder="1" applyAlignment="1">
      <alignment horizontal="right" vertical="top"/>
    </xf>
    <xf numFmtId="174" fontId="1" fillId="0" borderId="11" xfId="0" applyNumberFormat="1" applyFont="1" applyFill="1" applyBorder="1" applyAlignment="1">
      <alignment horizontal="right" vertical="top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24" xfId="0" applyNumberFormat="1" applyFont="1" applyFill="1" applyBorder="1" applyAlignment="1">
      <alignment horizontal="right" vertical="top"/>
    </xf>
    <xf numFmtId="174" fontId="1" fillId="0" borderId="12" xfId="0" applyNumberFormat="1" applyFont="1" applyFill="1" applyBorder="1" applyAlignment="1">
      <alignment horizontal="right" vertical="top"/>
    </xf>
    <xf numFmtId="0" fontId="1" fillId="0" borderId="12" xfId="0" applyNumberFormat="1" applyFont="1" applyFill="1" applyBorder="1" applyAlignment="1">
      <alignment horizontal="center" vertical="top"/>
    </xf>
    <xf numFmtId="14" fontId="1" fillId="33" borderId="38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 vertical="center"/>
    </xf>
    <xf numFmtId="49" fontId="1" fillId="33" borderId="16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49" fontId="1" fillId="33" borderId="16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0" fontId="1" fillId="33" borderId="11" xfId="0" applyNumberFormat="1" applyFont="1" applyFill="1" applyBorder="1" applyAlignment="1">
      <alignment horizontal="center" vertical="top"/>
    </xf>
    <xf numFmtId="174" fontId="1" fillId="33" borderId="36" xfId="0" applyNumberFormat="1" applyFont="1" applyFill="1" applyBorder="1" applyAlignment="1">
      <alignment horizontal="center" vertical="top"/>
    </xf>
    <xf numFmtId="174" fontId="1" fillId="33" borderId="12" xfId="0" applyNumberFormat="1" applyFont="1" applyFill="1" applyBorder="1" applyAlignment="1">
      <alignment horizontal="center" vertical="top"/>
    </xf>
    <xf numFmtId="0" fontId="1" fillId="33" borderId="35" xfId="0" applyNumberFormat="1" applyFont="1" applyFill="1" applyBorder="1" applyAlignment="1">
      <alignment vertical="top" wrapText="1"/>
    </xf>
    <xf numFmtId="0" fontId="1" fillId="33" borderId="39" xfId="0" applyNumberFormat="1" applyFont="1" applyFill="1" applyBorder="1" applyAlignment="1">
      <alignment vertical="top" wrapText="1"/>
    </xf>
    <xf numFmtId="49" fontId="1" fillId="33" borderId="16" xfId="0" applyNumberFormat="1" applyFont="1" applyFill="1" applyBorder="1" applyAlignment="1">
      <alignment horizontal="center" vertical="top"/>
    </xf>
    <xf numFmtId="49" fontId="1" fillId="33" borderId="40" xfId="0" applyNumberFormat="1" applyFont="1" applyFill="1" applyBorder="1" applyAlignment="1">
      <alignment horizontal="center" vertical="top"/>
    </xf>
    <xf numFmtId="49" fontId="1" fillId="33" borderId="41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>
      <alignment horizontal="left" vertical="top" wrapText="1"/>
    </xf>
    <xf numFmtId="0" fontId="1" fillId="33" borderId="40" xfId="0" applyNumberFormat="1" applyFont="1" applyFill="1" applyBorder="1" applyAlignment="1">
      <alignment horizontal="center" vertical="top"/>
    </xf>
    <xf numFmtId="0" fontId="1" fillId="33" borderId="41" xfId="0" applyNumberFormat="1" applyFont="1" applyFill="1" applyBorder="1" applyAlignment="1">
      <alignment horizontal="center" vertical="top"/>
    </xf>
    <xf numFmtId="0" fontId="3" fillId="33" borderId="28" xfId="0" applyNumberFormat="1" applyFont="1" applyFill="1" applyBorder="1" applyAlignment="1">
      <alignment horizontal="left" vertical="top" wrapText="1" indent="2"/>
    </xf>
    <xf numFmtId="4" fontId="1" fillId="0" borderId="10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horizontal="center" vertical="top"/>
    </xf>
    <xf numFmtId="0" fontId="4" fillId="33" borderId="28" xfId="0" applyNumberFormat="1" applyFont="1" applyFill="1" applyBorder="1" applyAlignment="1">
      <alignment horizontal="left" vertical="top" wrapText="1" indent="2"/>
    </xf>
    <xf numFmtId="0" fontId="3" fillId="33" borderId="35" xfId="0" applyNumberFormat="1" applyFont="1" applyFill="1" applyBorder="1" applyAlignment="1">
      <alignment horizontal="center" vertical="top" wrapText="1"/>
    </xf>
    <xf numFmtId="0" fontId="3" fillId="33" borderId="39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right"/>
    </xf>
    <xf numFmtId="0" fontId="1" fillId="33" borderId="0" xfId="0" applyNumberFormat="1" applyFont="1" applyFill="1" applyAlignment="1">
      <alignment horizontal="left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/>
    </xf>
    <xf numFmtId="1" fontId="1" fillId="33" borderId="34" xfId="0" applyNumberFormat="1" applyFont="1" applyFill="1" applyBorder="1" applyAlignment="1">
      <alignment horizontal="center" vertical="top"/>
    </xf>
    <xf numFmtId="1" fontId="1" fillId="33" borderId="11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 horizontal="left" wrapText="1"/>
    </xf>
    <xf numFmtId="0" fontId="1" fillId="33" borderId="21" xfId="0" applyNumberFormat="1" applyFont="1" applyFill="1" applyBorder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33" borderId="33" xfId="0" applyNumberFormat="1" applyFont="1" applyFill="1" applyBorder="1" applyAlignment="1">
      <alignment horizontal="left" vertical="top"/>
    </xf>
    <xf numFmtId="0" fontId="2" fillId="33" borderId="36" xfId="0" applyNumberFormat="1" applyFont="1" applyFill="1" applyBorder="1" applyAlignment="1">
      <alignment horizontal="center" vertical="top"/>
    </xf>
    <xf numFmtId="0" fontId="1" fillId="33" borderId="33" xfId="0" applyNumberFormat="1" applyFont="1" applyFill="1" applyBorder="1" applyAlignment="1">
      <alignment horizontal="left" vertical="top" indent="2"/>
    </xf>
    <xf numFmtId="0" fontId="1" fillId="33" borderId="34" xfId="0" applyNumberFormat="1" applyFont="1" applyFill="1" applyBorder="1" applyAlignment="1">
      <alignment horizontal="left" vertical="top"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left" vertical="top" wrapText="1" indent="2"/>
    </xf>
    <xf numFmtId="0" fontId="3" fillId="33" borderId="39" xfId="0" applyNumberFormat="1" applyFont="1" applyFill="1" applyBorder="1" applyAlignment="1">
      <alignment horizontal="left" vertical="top" wrapText="1" indent="2"/>
    </xf>
    <xf numFmtId="0" fontId="1" fillId="33" borderId="35" xfId="0" applyNumberFormat="1" applyFont="1" applyFill="1" applyBorder="1" applyAlignment="1">
      <alignment horizontal="left" vertical="top" wrapText="1"/>
    </xf>
    <xf numFmtId="0" fontId="1" fillId="33" borderId="42" xfId="0" applyNumberFormat="1" applyFont="1" applyFill="1" applyBorder="1" applyAlignment="1">
      <alignment horizontal="center" vertical="top"/>
    </xf>
    <xf numFmtId="1" fontId="1" fillId="33" borderId="35" xfId="0" applyNumberFormat="1" applyFont="1" applyFill="1" applyBorder="1" applyAlignment="1">
      <alignment horizontal="center" vertical="top"/>
    </xf>
    <xf numFmtId="0" fontId="1" fillId="33" borderId="43" xfId="0" applyNumberFormat="1" applyFont="1" applyFill="1" applyBorder="1" applyAlignment="1">
      <alignment horizontal="left" vertical="top"/>
    </xf>
    <xf numFmtId="0" fontId="1" fillId="33" borderId="34" xfId="0" applyNumberFormat="1" applyFont="1" applyFill="1" applyBorder="1" applyAlignment="1">
      <alignment horizontal="left" vertical="top" wrapText="1" indent="2"/>
    </xf>
    <xf numFmtId="0" fontId="1" fillId="33" borderId="12" xfId="0" applyNumberFormat="1" applyFont="1" applyFill="1" applyBorder="1" applyAlignment="1">
      <alignment horizontal="left" vertical="top" wrapText="1" indent="4"/>
    </xf>
    <xf numFmtId="0" fontId="1" fillId="33" borderId="34" xfId="0" applyNumberFormat="1" applyFont="1" applyFill="1" applyBorder="1" applyAlignment="1">
      <alignment horizontal="center" vertical="top"/>
    </xf>
    <xf numFmtId="0" fontId="1" fillId="33" borderId="44" xfId="0" applyNumberFormat="1" applyFont="1" applyFill="1" applyBorder="1" applyAlignment="1">
      <alignment horizontal="left" vertical="top" wrapText="1" indent="4"/>
    </xf>
    <xf numFmtId="0" fontId="1" fillId="33" borderId="12" xfId="0" applyNumberFormat="1" applyFont="1" applyFill="1" applyBorder="1" applyAlignment="1">
      <alignment horizontal="left" vertical="top" wrapText="1" indent="2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15" xfId="0" applyNumberFormat="1" applyFont="1" applyFill="1" applyBorder="1" applyAlignment="1">
      <alignment horizontal="center" vertical="top"/>
    </xf>
    <xf numFmtId="0" fontId="1" fillId="33" borderId="11" xfId="0" applyNumberFormat="1" applyFont="1" applyFill="1" applyBorder="1" applyAlignment="1">
      <alignment horizontal="left" vertical="top" wrapText="1" indent="2"/>
    </xf>
    <xf numFmtId="0" fontId="1" fillId="33" borderId="11" xfId="0" applyNumberFormat="1" applyFont="1" applyFill="1" applyBorder="1" applyAlignment="1">
      <alignment horizontal="center" vertical="top"/>
    </xf>
    <xf numFmtId="0" fontId="1" fillId="33" borderId="34" xfId="0" applyNumberFormat="1" applyFont="1" applyFill="1" applyBorder="1" applyAlignment="1">
      <alignment horizontal="left" vertical="top" wrapText="1" indent="4"/>
    </xf>
    <xf numFmtId="0" fontId="1" fillId="33" borderId="44" xfId="0" applyNumberFormat="1" applyFont="1" applyFill="1" applyBorder="1" applyAlignment="1">
      <alignment horizontal="left" vertical="top" wrapText="1" indent="6"/>
    </xf>
    <xf numFmtId="0" fontId="1" fillId="33" borderId="45" xfId="0" applyNumberFormat="1" applyFont="1" applyFill="1" applyBorder="1" applyAlignment="1">
      <alignment horizontal="center" vertical="top"/>
    </xf>
    <xf numFmtId="0" fontId="1" fillId="33" borderId="24" xfId="0" applyNumberFormat="1" applyFont="1" applyFill="1" applyBorder="1" applyAlignment="1">
      <alignment horizontal="left" vertical="top" wrapText="1" indent="6"/>
    </xf>
    <xf numFmtId="0" fontId="1" fillId="33" borderId="24" xfId="0" applyNumberFormat="1" applyFont="1" applyFill="1" applyBorder="1" applyAlignment="1">
      <alignment horizontal="center" vertical="top"/>
    </xf>
    <xf numFmtId="0" fontId="1" fillId="33" borderId="11" xfId="0" applyNumberFormat="1" applyFont="1" applyFill="1" applyBorder="1" applyAlignment="1">
      <alignment horizontal="left" vertical="top" wrapText="1" indent="4"/>
    </xf>
    <xf numFmtId="0" fontId="1" fillId="33" borderId="12" xfId="0" applyNumberFormat="1" applyFont="1" applyFill="1" applyBorder="1" applyAlignment="1">
      <alignment horizontal="left" vertical="top" wrapText="1" indent="6"/>
    </xf>
    <xf numFmtId="0" fontId="1" fillId="33" borderId="3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horizontal="left" vertical="top" wrapText="1" indent="6"/>
    </xf>
    <xf numFmtId="0" fontId="2" fillId="33" borderId="0" xfId="0" applyNumberFormat="1" applyFont="1" applyFill="1" applyAlignment="1">
      <alignment horizontal="left" wrapText="1"/>
    </xf>
    <xf numFmtId="0" fontId="1" fillId="33" borderId="28" xfId="0" applyNumberFormat="1" applyFont="1" applyFill="1" applyBorder="1" applyAlignment="1">
      <alignment vertical="top" wrapText="1"/>
    </xf>
    <xf numFmtId="0" fontId="4" fillId="33" borderId="35" xfId="0" applyNumberFormat="1" applyFont="1" applyFill="1" applyBorder="1" applyAlignment="1">
      <alignment horizontal="center" vertical="top" wrapText="1"/>
    </xf>
    <xf numFmtId="0" fontId="4" fillId="33" borderId="39" xfId="0" applyNumberFormat="1" applyFont="1" applyFill="1" applyBorder="1" applyAlignment="1">
      <alignment horizontal="center" vertical="top" wrapText="1"/>
    </xf>
    <xf numFmtId="0" fontId="1" fillId="33" borderId="39" xfId="0" applyNumberFormat="1" applyFont="1" applyFill="1" applyBorder="1" applyAlignment="1">
      <alignment horizontal="left" vertical="top" wrapText="1"/>
    </xf>
    <xf numFmtId="0" fontId="1" fillId="33" borderId="28" xfId="0" applyNumberFormat="1" applyFont="1" applyFill="1" applyBorder="1" applyAlignment="1">
      <alignment horizontal="center" vertical="top" wrapText="1"/>
    </xf>
    <xf numFmtId="0" fontId="1" fillId="33" borderId="28" xfId="0" applyNumberFormat="1" applyFont="1" applyFill="1" applyBorder="1" applyAlignment="1">
      <alignment horizontal="left" vertical="top" wrapText="1" indent="2"/>
    </xf>
    <xf numFmtId="0" fontId="2" fillId="33" borderId="28" xfId="0" applyNumberFormat="1" applyFont="1" applyFill="1" applyBorder="1" applyAlignment="1">
      <alignment horizontal="left" vertical="top" wrapText="1" indent="2"/>
    </xf>
    <xf numFmtId="0" fontId="1" fillId="33" borderId="21" xfId="0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center" vertical="top"/>
    </xf>
    <xf numFmtId="0" fontId="3" fillId="33" borderId="35" xfId="0" applyNumberFormat="1" applyFont="1" applyFill="1" applyBorder="1" applyAlignment="1">
      <alignment horizontal="left" vertical="top" wrapText="1"/>
    </xf>
    <xf numFmtId="0" fontId="3" fillId="33" borderId="3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V203"/>
  <sheetViews>
    <sheetView tabSelected="1" zoomScalePageLayoutView="0" workbookViewId="0" topLeftCell="A1">
      <selection activeCell="O189" sqref="O189:O191"/>
    </sheetView>
  </sheetViews>
  <sheetFormatPr defaultColWidth="10.66015625" defaultRowHeight="11.25" outlineLevelRow="1"/>
  <cols>
    <col min="1" max="1" width="18.16015625" style="1" customWidth="1"/>
    <col min="2" max="2" width="16.33203125" style="1" customWidth="1"/>
    <col min="3" max="3" width="5.5" style="1" customWidth="1"/>
    <col min="4" max="4" width="5.16015625" style="1" customWidth="1"/>
    <col min="5" max="5" width="6.83203125" style="1" customWidth="1"/>
    <col min="6" max="6" width="5.66015625" style="1" customWidth="1"/>
    <col min="7" max="7" width="2.5" style="1" customWidth="1"/>
    <col min="8" max="8" width="0.82421875" style="1" customWidth="1"/>
    <col min="9" max="9" width="1.66796875" style="1" customWidth="1"/>
    <col min="10" max="10" width="0.328125" style="1" customWidth="1"/>
    <col min="11" max="11" width="3.5" style="1" customWidth="1"/>
    <col min="12" max="12" width="1.83203125" style="1" customWidth="1"/>
    <col min="13" max="13" width="6.16015625" style="1" customWidth="1"/>
    <col min="14" max="14" width="14.16015625" style="1" customWidth="1"/>
    <col min="15" max="16" width="13.5" style="1" customWidth="1"/>
    <col min="17" max="17" width="6.66015625" style="1" customWidth="1"/>
    <col min="18" max="18" width="13.16015625" style="1" customWidth="1"/>
    <col min="19" max="19" width="14" style="1" customWidth="1"/>
    <col min="20" max="20" width="13.83203125" style="1" customWidth="1"/>
    <col min="21" max="21" width="5.33203125" style="1" customWidth="1"/>
    <col min="22" max="22" width="7.33203125" style="2" customWidth="1"/>
    <col min="23" max="16384" width="10.66015625" style="2" customWidth="1"/>
  </cols>
  <sheetData>
    <row r="1" spans="1:18" ht="12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1:18" ht="12.7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ht="12.7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19" ht="12.75">
      <c r="A4" s="116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3" t="s">
        <v>4</v>
      </c>
    </row>
    <row r="5" spans="18:19" ht="12.75">
      <c r="R5" s="4" t="s">
        <v>5</v>
      </c>
      <c r="S5" s="5">
        <v>503127</v>
      </c>
    </row>
    <row r="6" spans="3:19" ht="12.75">
      <c r="C6" s="6" t="s">
        <v>6</v>
      </c>
      <c r="D6" s="117" t="s">
        <v>7</v>
      </c>
      <c r="E6" s="117"/>
      <c r="F6" s="117"/>
      <c r="G6" s="117"/>
      <c r="H6" s="117"/>
      <c r="I6" s="117"/>
      <c r="J6" s="117"/>
      <c r="K6" s="117"/>
      <c r="L6" s="117"/>
      <c r="M6" s="118" t="s">
        <v>264</v>
      </c>
      <c r="N6" s="118"/>
      <c r="R6" s="4" t="s">
        <v>8</v>
      </c>
      <c r="S6" s="90">
        <v>42826</v>
      </c>
    </row>
    <row r="7" spans="1:21" ht="21.75" customHeight="1">
      <c r="A7" s="123" t="s">
        <v>9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 t="s">
        <v>10</v>
      </c>
      <c r="N7" s="124"/>
      <c r="O7" s="124"/>
      <c r="P7" s="124"/>
      <c r="Q7" s="124"/>
      <c r="R7" s="4" t="s">
        <v>11</v>
      </c>
      <c r="S7" s="48" t="s">
        <v>121</v>
      </c>
      <c r="T7" s="2"/>
      <c r="U7" s="2"/>
    </row>
    <row r="8" spans="1:21" ht="22.5" customHeight="1">
      <c r="A8" s="123" t="s">
        <v>12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  <c r="N8" s="124"/>
      <c r="O8" s="124"/>
      <c r="P8" s="124"/>
      <c r="Q8" s="124"/>
      <c r="R8" s="4" t="s">
        <v>13</v>
      </c>
      <c r="S8" s="48" t="s">
        <v>40</v>
      </c>
      <c r="T8" s="2"/>
      <c r="U8" s="2"/>
    </row>
    <row r="9" spans="1:21" ht="11.25" customHeight="1">
      <c r="A9" s="125" t="s">
        <v>14</v>
      </c>
      <c r="B9" s="125"/>
      <c r="C9" s="2"/>
      <c r="D9" s="2"/>
      <c r="E9" s="2"/>
      <c r="F9" s="2"/>
      <c r="G9" s="2"/>
      <c r="H9" s="2"/>
      <c r="I9" s="2"/>
      <c r="J9" s="2"/>
      <c r="K9" s="2"/>
      <c r="L9" s="2"/>
      <c r="M9" s="124" t="s">
        <v>15</v>
      </c>
      <c r="N9" s="124"/>
      <c r="O9" s="124"/>
      <c r="P9" s="124"/>
      <c r="Q9" s="124"/>
      <c r="R9" s="4" t="s">
        <v>16</v>
      </c>
      <c r="S9" s="48" t="s">
        <v>122</v>
      </c>
      <c r="T9" s="2"/>
      <c r="U9" s="2"/>
    </row>
    <row r="10" spans="1:19" ht="12.75">
      <c r="A10" s="1" t="s">
        <v>17</v>
      </c>
      <c r="S10" s="48"/>
    </row>
    <row r="11" spans="1:19" ht="12.75">
      <c r="A11" s="1" t="s">
        <v>18</v>
      </c>
      <c r="B11" s="7" t="s">
        <v>19</v>
      </c>
      <c r="R11" s="4" t="s">
        <v>20</v>
      </c>
      <c r="S11" s="49" t="s">
        <v>21</v>
      </c>
    </row>
    <row r="12" s="1" customFormat="1" ht="11.25" customHeight="1"/>
    <row r="13" spans="1:19" s="1" customFormat="1" ht="12.75" customHeight="1">
      <c r="A13" s="116" t="s">
        <v>22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</row>
    <row r="14" s="1" customFormat="1" ht="11.25" customHeight="1"/>
    <row r="15" spans="1:21" ht="11.25" customHeight="1">
      <c r="A15" s="120" t="s">
        <v>23</v>
      </c>
      <c r="B15" s="120"/>
      <c r="C15" s="119" t="s">
        <v>24</v>
      </c>
      <c r="D15" s="130" t="s">
        <v>25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19" t="s">
        <v>26</v>
      </c>
      <c r="O15" s="120" t="s">
        <v>27</v>
      </c>
      <c r="P15" s="120"/>
      <c r="Q15" s="120"/>
      <c r="R15" s="120"/>
      <c r="S15" s="50" t="s">
        <v>28</v>
      </c>
      <c r="T15" s="157" t="s">
        <v>123</v>
      </c>
      <c r="U15" s="2"/>
    </row>
    <row r="16" spans="1:21" ht="72.75" customHeight="1">
      <c r="A16" s="120"/>
      <c r="B16" s="120"/>
      <c r="C16" s="119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19"/>
      <c r="O16" s="9" t="s">
        <v>29</v>
      </c>
      <c r="P16" s="9" t="s">
        <v>30</v>
      </c>
      <c r="Q16" s="9" t="s">
        <v>31</v>
      </c>
      <c r="R16" s="9" t="s">
        <v>32</v>
      </c>
      <c r="S16" s="51" t="s">
        <v>33</v>
      </c>
      <c r="T16" s="158"/>
      <c r="U16" s="2"/>
    </row>
    <row r="17" spans="1:20" ht="12.75">
      <c r="A17" s="121">
        <v>1</v>
      </c>
      <c r="B17" s="121"/>
      <c r="C17" s="11">
        <v>2</v>
      </c>
      <c r="D17" s="122">
        <v>3</v>
      </c>
      <c r="E17" s="122"/>
      <c r="F17" s="122"/>
      <c r="G17" s="122"/>
      <c r="H17" s="122"/>
      <c r="I17" s="122"/>
      <c r="J17" s="122"/>
      <c r="K17" s="122"/>
      <c r="L17" s="122"/>
      <c r="M17" s="122"/>
      <c r="N17" s="11">
        <v>4</v>
      </c>
      <c r="O17" s="11">
        <v>5</v>
      </c>
      <c r="P17" s="11">
        <v>6</v>
      </c>
      <c r="Q17" s="11">
        <v>7</v>
      </c>
      <c r="R17" s="11">
        <v>8</v>
      </c>
      <c r="S17" s="52">
        <v>9</v>
      </c>
      <c r="T17" s="53">
        <v>10</v>
      </c>
    </row>
    <row r="18" spans="1:20" s="65" customFormat="1" ht="12" customHeight="1" thickBot="1">
      <c r="A18" s="126" t="s">
        <v>34</v>
      </c>
      <c r="B18" s="126"/>
      <c r="C18" s="61">
        <v>10</v>
      </c>
      <c r="D18" s="127" t="s">
        <v>35</v>
      </c>
      <c r="E18" s="127"/>
      <c r="F18" s="127"/>
      <c r="G18" s="127"/>
      <c r="H18" s="127"/>
      <c r="I18" s="127"/>
      <c r="J18" s="127"/>
      <c r="K18" s="127"/>
      <c r="L18" s="127"/>
      <c r="M18" s="127"/>
      <c r="N18" s="62">
        <f>SUM(N20+N24+N25+N26+N27+N31+N34+N35+N38+N42+N45+N47+N48+N49+N50+N51+N52+N53+N54+N55+N56+N57+N58+N60)</f>
        <v>15432900</v>
      </c>
      <c r="O18" s="62">
        <f>SUM(O20+O24+O25+O26+O27+O31+O34+O35+O38+O42+O45+O47+O48+O49+O50+O51+O52+O53+O54+O55+O56+O57+O58+O59+O60)</f>
        <v>2155832.2199999997</v>
      </c>
      <c r="P18" s="62">
        <v>0</v>
      </c>
      <c r="Q18" s="62">
        <v>0</v>
      </c>
      <c r="R18" s="62">
        <f>O18</f>
        <v>2155832.2199999997</v>
      </c>
      <c r="S18" s="63">
        <f>N18-R18</f>
        <v>13277067.780000001</v>
      </c>
      <c r="T18" s="64">
        <f>R18*100/N18</f>
        <v>13.969067511614796</v>
      </c>
    </row>
    <row r="19" spans="1:20" s="1" customFormat="1" ht="11.25" customHeight="1" thickBot="1">
      <c r="A19" s="128" t="s">
        <v>36</v>
      </c>
      <c r="B19" s="128"/>
      <c r="C19" s="14"/>
      <c r="D19" s="129"/>
      <c r="E19" s="129"/>
      <c r="F19" s="129"/>
      <c r="G19" s="129"/>
      <c r="H19" s="129"/>
      <c r="I19" s="129"/>
      <c r="J19" s="129"/>
      <c r="K19" s="129"/>
      <c r="L19" s="129"/>
      <c r="M19" s="15"/>
      <c r="N19" s="59"/>
      <c r="O19" s="59"/>
      <c r="P19" s="59"/>
      <c r="Q19" s="59"/>
      <c r="R19" s="56"/>
      <c r="S19" s="57"/>
      <c r="T19" s="20"/>
    </row>
    <row r="20" spans="1:20" s="13" customFormat="1" ht="15.75" customHeight="1" outlineLevel="1" thickBot="1">
      <c r="A20" s="136" t="s">
        <v>131</v>
      </c>
      <c r="B20" s="164"/>
      <c r="C20" s="16"/>
      <c r="D20" s="66">
        <v>182</v>
      </c>
      <c r="E20" s="66">
        <v>101</v>
      </c>
      <c r="F20" s="101" t="s">
        <v>38</v>
      </c>
      <c r="G20" s="101"/>
      <c r="H20" s="101"/>
      <c r="I20" s="101"/>
      <c r="J20" s="101"/>
      <c r="K20" s="102" t="s">
        <v>39</v>
      </c>
      <c r="L20" s="103"/>
      <c r="M20" s="68">
        <v>110</v>
      </c>
      <c r="N20" s="20">
        <v>1837000</v>
      </c>
      <c r="O20" s="20">
        <f>SUM(O21:O23)</f>
        <v>497196.20999999996</v>
      </c>
      <c r="P20" s="20"/>
      <c r="Q20" s="20"/>
      <c r="R20" s="56">
        <f aca="true" t="shared" si="0" ref="R20:R60">O20</f>
        <v>497196.20999999996</v>
      </c>
      <c r="S20" s="57">
        <f aca="true" t="shared" si="1" ref="S20:S58">N20-R20</f>
        <v>1339803.79</v>
      </c>
      <c r="T20" s="20">
        <f>R20*100/N20</f>
        <v>27.065661948829614</v>
      </c>
    </row>
    <row r="21" spans="1:20" s="13" customFormat="1" ht="15.75" customHeight="1" outlineLevel="1" thickBot="1">
      <c r="A21" s="136" t="s">
        <v>131</v>
      </c>
      <c r="B21" s="164"/>
      <c r="C21" s="16"/>
      <c r="D21" s="67">
        <v>182</v>
      </c>
      <c r="E21" s="67">
        <v>101</v>
      </c>
      <c r="F21" s="101" t="s">
        <v>38</v>
      </c>
      <c r="G21" s="101"/>
      <c r="H21" s="101"/>
      <c r="I21" s="101"/>
      <c r="J21" s="101"/>
      <c r="K21" s="107">
        <v>1000</v>
      </c>
      <c r="L21" s="108"/>
      <c r="M21" s="68">
        <v>110</v>
      </c>
      <c r="N21" s="20"/>
      <c r="O21" s="20">
        <v>497189.79</v>
      </c>
      <c r="P21" s="20"/>
      <c r="Q21" s="20"/>
      <c r="R21" s="56">
        <f t="shared" si="0"/>
        <v>497189.79</v>
      </c>
      <c r="S21" s="57">
        <f t="shared" si="1"/>
        <v>-497189.79</v>
      </c>
      <c r="T21" s="20"/>
    </row>
    <row r="22" spans="1:20" s="13" customFormat="1" ht="15.75" customHeight="1" outlineLevel="1" thickBot="1">
      <c r="A22" s="136" t="s">
        <v>131</v>
      </c>
      <c r="B22" s="164"/>
      <c r="C22" s="16"/>
      <c r="D22" s="67">
        <v>182</v>
      </c>
      <c r="E22" s="67">
        <v>101</v>
      </c>
      <c r="F22" s="101" t="s">
        <v>38</v>
      </c>
      <c r="G22" s="101"/>
      <c r="H22" s="101"/>
      <c r="I22" s="101"/>
      <c r="J22" s="101"/>
      <c r="K22" s="107">
        <v>2100</v>
      </c>
      <c r="L22" s="108"/>
      <c r="M22" s="68">
        <v>110</v>
      </c>
      <c r="N22" s="20"/>
      <c r="O22" s="20">
        <v>6.42</v>
      </c>
      <c r="P22" s="20"/>
      <c r="Q22" s="20"/>
      <c r="R22" s="56">
        <f t="shared" si="0"/>
        <v>6.42</v>
      </c>
      <c r="S22" s="57">
        <f t="shared" si="1"/>
        <v>-6.42</v>
      </c>
      <c r="T22" s="20"/>
    </row>
    <row r="23" spans="1:20" s="13" customFormat="1" ht="15.75" customHeight="1" outlineLevel="1" thickBot="1">
      <c r="A23" s="136" t="s">
        <v>131</v>
      </c>
      <c r="B23" s="164"/>
      <c r="C23" s="16"/>
      <c r="D23" s="67">
        <v>182</v>
      </c>
      <c r="E23" s="67">
        <v>101</v>
      </c>
      <c r="F23" s="101" t="s">
        <v>38</v>
      </c>
      <c r="G23" s="101"/>
      <c r="H23" s="101"/>
      <c r="I23" s="101"/>
      <c r="J23" s="101"/>
      <c r="K23" s="107">
        <v>3000</v>
      </c>
      <c r="L23" s="108"/>
      <c r="M23" s="68">
        <v>110</v>
      </c>
      <c r="N23" s="20"/>
      <c r="O23" s="20"/>
      <c r="P23" s="20"/>
      <c r="Q23" s="20"/>
      <c r="R23" s="56">
        <f t="shared" si="0"/>
        <v>0</v>
      </c>
      <c r="S23" s="57">
        <f t="shared" si="1"/>
        <v>0</v>
      </c>
      <c r="T23" s="20"/>
    </row>
    <row r="24" spans="1:20" s="13" customFormat="1" ht="15.75" customHeight="1" outlineLevel="1" thickBot="1">
      <c r="A24" s="136" t="s">
        <v>132</v>
      </c>
      <c r="B24" s="164"/>
      <c r="C24" s="16"/>
      <c r="D24" s="67">
        <v>182</v>
      </c>
      <c r="E24" s="67">
        <v>101</v>
      </c>
      <c r="F24" s="101" t="s">
        <v>150</v>
      </c>
      <c r="G24" s="101"/>
      <c r="H24" s="101"/>
      <c r="I24" s="101"/>
      <c r="J24" s="101"/>
      <c r="K24" s="107">
        <v>1000</v>
      </c>
      <c r="L24" s="108"/>
      <c r="M24" s="68">
        <v>110</v>
      </c>
      <c r="N24" s="20"/>
      <c r="O24" s="83">
        <v>13.38</v>
      </c>
      <c r="P24" s="20"/>
      <c r="Q24" s="20"/>
      <c r="R24" s="56">
        <f t="shared" si="0"/>
        <v>13.38</v>
      </c>
      <c r="S24" s="57">
        <f t="shared" si="1"/>
        <v>-13.38</v>
      </c>
      <c r="T24" s="20"/>
    </row>
    <row r="25" spans="1:20" s="13" customFormat="1" ht="15.75" customHeight="1" outlineLevel="1" thickBot="1">
      <c r="A25" s="136" t="s">
        <v>132</v>
      </c>
      <c r="B25" s="164"/>
      <c r="C25" s="16"/>
      <c r="D25" s="67">
        <v>182</v>
      </c>
      <c r="E25" s="67">
        <v>101</v>
      </c>
      <c r="F25" s="101" t="s">
        <v>150</v>
      </c>
      <c r="G25" s="101"/>
      <c r="H25" s="101"/>
      <c r="I25" s="101"/>
      <c r="J25" s="101"/>
      <c r="K25" s="107">
        <v>2100</v>
      </c>
      <c r="L25" s="108"/>
      <c r="M25" s="68">
        <v>110</v>
      </c>
      <c r="N25" s="20"/>
      <c r="O25" s="83"/>
      <c r="P25" s="20"/>
      <c r="Q25" s="20"/>
      <c r="R25" s="56">
        <f t="shared" si="0"/>
        <v>0</v>
      </c>
      <c r="S25" s="57">
        <f t="shared" si="1"/>
        <v>0</v>
      </c>
      <c r="T25" s="20"/>
    </row>
    <row r="26" spans="1:20" s="13" customFormat="1" ht="15.75" customHeight="1" outlineLevel="1" thickBot="1">
      <c r="A26" s="136" t="s">
        <v>132</v>
      </c>
      <c r="B26" s="164"/>
      <c r="C26" s="16"/>
      <c r="D26" s="67">
        <v>182</v>
      </c>
      <c r="E26" s="67">
        <v>101</v>
      </c>
      <c r="F26" s="101" t="s">
        <v>150</v>
      </c>
      <c r="G26" s="101"/>
      <c r="H26" s="101"/>
      <c r="I26" s="101"/>
      <c r="J26" s="101"/>
      <c r="K26" s="107">
        <v>3000</v>
      </c>
      <c r="L26" s="108"/>
      <c r="M26" s="68">
        <v>110</v>
      </c>
      <c r="N26" s="20"/>
      <c r="O26" s="83"/>
      <c r="P26" s="20"/>
      <c r="Q26" s="20"/>
      <c r="R26" s="56">
        <f t="shared" si="0"/>
        <v>0</v>
      </c>
      <c r="S26" s="57">
        <f t="shared" si="1"/>
        <v>0</v>
      </c>
      <c r="T26" s="20"/>
    </row>
    <row r="27" spans="1:20" s="13" customFormat="1" ht="15.75" customHeight="1" outlineLevel="1" thickBot="1">
      <c r="A27" s="106" t="s">
        <v>133</v>
      </c>
      <c r="B27" s="106"/>
      <c r="C27" s="16"/>
      <c r="D27" s="67">
        <v>182</v>
      </c>
      <c r="E27" s="67">
        <v>101</v>
      </c>
      <c r="F27" s="101" t="s">
        <v>151</v>
      </c>
      <c r="G27" s="101"/>
      <c r="H27" s="101"/>
      <c r="I27" s="101"/>
      <c r="J27" s="101"/>
      <c r="K27" s="102" t="s">
        <v>39</v>
      </c>
      <c r="L27" s="103"/>
      <c r="M27" s="68">
        <v>110</v>
      </c>
      <c r="N27" s="20">
        <v>6000</v>
      </c>
      <c r="O27" s="20">
        <f>SUM(O28:O30)</f>
        <v>252.85999999999999</v>
      </c>
      <c r="P27" s="20"/>
      <c r="Q27" s="20"/>
      <c r="R27" s="56">
        <f t="shared" si="0"/>
        <v>252.85999999999999</v>
      </c>
      <c r="S27" s="57">
        <f t="shared" si="1"/>
        <v>5747.14</v>
      </c>
      <c r="T27" s="20">
        <f>R27*100/N27</f>
        <v>4.214333333333333</v>
      </c>
    </row>
    <row r="28" spans="1:20" s="13" customFormat="1" ht="15.75" customHeight="1" outlineLevel="1" thickBot="1">
      <c r="A28" s="106" t="s">
        <v>133</v>
      </c>
      <c r="B28" s="106"/>
      <c r="C28" s="16"/>
      <c r="D28" s="67">
        <v>182</v>
      </c>
      <c r="E28" s="67">
        <v>101</v>
      </c>
      <c r="F28" s="101" t="s">
        <v>151</v>
      </c>
      <c r="G28" s="101"/>
      <c r="H28" s="101"/>
      <c r="I28" s="101"/>
      <c r="J28" s="101"/>
      <c r="K28" s="107">
        <v>1000</v>
      </c>
      <c r="L28" s="108"/>
      <c r="M28" s="68">
        <v>110</v>
      </c>
      <c r="N28" s="20"/>
      <c r="O28" s="20">
        <v>192.22</v>
      </c>
      <c r="P28" s="20"/>
      <c r="Q28" s="20"/>
      <c r="R28" s="56">
        <f t="shared" si="0"/>
        <v>192.22</v>
      </c>
      <c r="S28" s="57">
        <f t="shared" si="1"/>
        <v>-192.22</v>
      </c>
      <c r="T28" s="20"/>
    </row>
    <row r="29" spans="1:20" s="13" customFormat="1" ht="15.75" customHeight="1" outlineLevel="1" thickBot="1">
      <c r="A29" s="106" t="s">
        <v>133</v>
      </c>
      <c r="B29" s="106"/>
      <c r="C29" s="16"/>
      <c r="D29" s="67">
        <v>182</v>
      </c>
      <c r="E29" s="67">
        <v>101</v>
      </c>
      <c r="F29" s="101" t="s">
        <v>151</v>
      </c>
      <c r="G29" s="101"/>
      <c r="H29" s="101"/>
      <c r="I29" s="101"/>
      <c r="J29" s="101"/>
      <c r="K29" s="107">
        <v>2100</v>
      </c>
      <c r="L29" s="108"/>
      <c r="M29" s="68">
        <v>110</v>
      </c>
      <c r="N29" s="20"/>
      <c r="O29" s="20">
        <v>0.64</v>
      </c>
      <c r="P29" s="20"/>
      <c r="Q29" s="20"/>
      <c r="R29" s="56">
        <f t="shared" si="0"/>
        <v>0.64</v>
      </c>
      <c r="S29" s="57">
        <f t="shared" si="1"/>
        <v>-0.64</v>
      </c>
      <c r="T29" s="20"/>
    </row>
    <row r="30" spans="1:20" s="13" customFormat="1" ht="15.75" customHeight="1" outlineLevel="1" thickBot="1">
      <c r="A30" s="106" t="s">
        <v>133</v>
      </c>
      <c r="B30" s="106"/>
      <c r="C30" s="16"/>
      <c r="D30" s="67">
        <v>182</v>
      </c>
      <c r="E30" s="67">
        <v>101</v>
      </c>
      <c r="F30" s="101" t="s">
        <v>151</v>
      </c>
      <c r="G30" s="101"/>
      <c r="H30" s="101"/>
      <c r="I30" s="101"/>
      <c r="J30" s="101"/>
      <c r="K30" s="107">
        <v>3000</v>
      </c>
      <c r="L30" s="108"/>
      <c r="M30" s="68">
        <v>110</v>
      </c>
      <c r="N30" s="20"/>
      <c r="O30" s="20">
        <v>60</v>
      </c>
      <c r="P30" s="20"/>
      <c r="Q30" s="20"/>
      <c r="R30" s="56">
        <f t="shared" si="0"/>
        <v>60</v>
      </c>
      <c r="S30" s="57">
        <f t="shared" si="1"/>
        <v>-60</v>
      </c>
      <c r="T30" s="20"/>
    </row>
    <row r="31" spans="1:20" s="13" customFormat="1" ht="15.75" customHeight="1" outlineLevel="1" thickBot="1">
      <c r="A31" s="106" t="s">
        <v>134</v>
      </c>
      <c r="B31" s="106"/>
      <c r="C31" s="16"/>
      <c r="D31" s="67">
        <v>182</v>
      </c>
      <c r="E31" s="17">
        <v>105</v>
      </c>
      <c r="F31" s="101" t="s">
        <v>152</v>
      </c>
      <c r="G31" s="101"/>
      <c r="H31" s="101"/>
      <c r="I31" s="101"/>
      <c r="J31" s="101"/>
      <c r="K31" s="102" t="s">
        <v>39</v>
      </c>
      <c r="L31" s="103"/>
      <c r="M31" s="68">
        <v>110</v>
      </c>
      <c r="N31" s="20">
        <v>2000</v>
      </c>
      <c r="O31" s="20">
        <f>SUM(O32:O34)</f>
        <v>4883.4</v>
      </c>
      <c r="P31" s="20"/>
      <c r="Q31" s="20"/>
      <c r="R31" s="56">
        <f t="shared" si="0"/>
        <v>4883.4</v>
      </c>
      <c r="S31" s="57">
        <f t="shared" si="1"/>
        <v>-2883.3999999999996</v>
      </c>
      <c r="T31" s="20">
        <f>R31*100/N31</f>
        <v>244.16999999999996</v>
      </c>
    </row>
    <row r="32" spans="1:20" s="13" customFormat="1" ht="15.75" customHeight="1" outlineLevel="1" thickBot="1">
      <c r="A32" s="106" t="s">
        <v>134</v>
      </c>
      <c r="B32" s="106"/>
      <c r="C32" s="16"/>
      <c r="D32" s="67">
        <v>182</v>
      </c>
      <c r="E32" s="17">
        <v>105</v>
      </c>
      <c r="F32" s="101" t="s">
        <v>152</v>
      </c>
      <c r="G32" s="101"/>
      <c r="H32" s="101"/>
      <c r="I32" s="101"/>
      <c r="J32" s="101"/>
      <c r="K32" s="107">
        <v>1000</v>
      </c>
      <c r="L32" s="108"/>
      <c r="M32" s="68">
        <v>110</v>
      </c>
      <c r="N32" s="20"/>
      <c r="O32" s="20">
        <v>4883.4</v>
      </c>
      <c r="P32" s="20"/>
      <c r="Q32" s="20"/>
      <c r="R32" s="56">
        <f t="shared" si="0"/>
        <v>4883.4</v>
      </c>
      <c r="S32" s="57">
        <f t="shared" si="1"/>
        <v>-4883.4</v>
      </c>
      <c r="T32" s="20"/>
    </row>
    <row r="33" spans="1:20" s="13" customFormat="1" ht="15.75" customHeight="1" outlineLevel="1" thickBot="1">
      <c r="A33" s="106" t="s">
        <v>134</v>
      </c>
      <c r="B33" s="106"/>
      <c r="C33" s="16"/>
      <c r="D33" s="67">
        <v>182</v>
      </c>
      <c r="E33" s="17">
        <v>105</v>
      </c>
      <c r="F33" s="101" t="s">
        <v>152</v>
      </c>
      <c r="G33" s="101"/>
      <c r="H33" s="101"/>
      <c r="I33" s="101"/>
      <c r="J33" s="101"/>
      <c r="K33" s="107">
        <v>2100</v>
      </c>
      <c r="L33" s="108"/>
      <c r="M33" s="68">
        <v>110</v>
      </c>
      <c r="N33" s="20"/>
      <c r="O33" s="20"/>
      <c r="P33" s="20"/>
      <c r="Q33" s="20"/>
      <c r="R33" s="56">
        <f t="shared" si="0"/>
        <v>0</v>
      </c>
      <c r="S33" s="57">
        <f t="shared" si="1"/>
        <v>0</v>
      </c>
      <c r="T33" s="20"/>
    </row>
    <row r="34" spans="1:20" s="13" customFormat="1" ht="15.75" customHeight="1" outlineLevel="1" thickBot="1">
      <c r="A34" s="106" t="s">
        <v>135</v>
      </c>
      <c r="B34" s="106"/>
      <c r="C34" s="16"/>
      <c r="D34" s="67">
        <v>182</v>
      </c>
      <c r="E34" s="17">
        <v>105</v>
      </c>
      <c r="F34" s="101" t="s">
        <v>153</v>
      </c>
      <c r="G34" s="101"/>
      <c r="H34" s="101"/>
      <c r="I34" s="101"/>
      <c r="J34" s="101"/>
      <c r="K34" s="107">
        <v>2100</v>
      </c>
      <c r="L34" s="108"/>
      <c r="M34" s="68">
        <v>110</v>
      </c>
      <c r="N34" s="20"/>
      <c r="O34" s="83"/>
      <c r="P34" s="20"/>
      <c r="Q34" s="20"/>
      <c r="R34" s="56">
        <f t="shared" si="0"/>
        <v>0</v>
      </c>
      <c r="S34" s="57">
        <f t="shared" si="1"/>
        <v>0</v>
      </c>
      <c r="T34" s="20"/>
    </row>
    <row r="35" spans="1:20" s="13" customFormat="1" ht="15.75" customHeight="1" outlineLevel="1" thickBot="1">
      <c r="A35" s="165" t="s">
        <v>136</v>
      </c>
      <c r="B35" s="165"/>
      <c r="C35" s="16"/>
      <c r="D35" s="67">
        <v>182</v>
      </c>
      <c r="E35" s="17">
        <v>106</v>
      </c>
      <c r="F35" s="101" t="s">
        <v>154</v>
      </c>
      <c r="G35" s="101"/>
      <c r="H35" s="101"/>
      <c r="I35" s="101"/>
      <c r="J35" s="101"/>
      <c r="K35" s="102" t="s">
        <v>39</v>
      </c>
      <c r="L35" s="103"/>
      <c r="M35" s="68">
        <v>110</v>
      </c>
      <c r="N35" s="20">
        <v>965000</v>
      </c>
      <c r="O35" s="20">
        <f>SUM(O36:O37)</f>
        <v>45581.48</v>
      </c>
      <c r="P35" s="20"/>
      <c r="Q35" s="20"/>
      <c r="R35" s="56">
        <f t="shared" si="0"/>
        <v>45581.48</v>
      </c>
      <c r="S35" s="57">
        <f t="shared" si="1"/>
        <v>919418.52</v>
      </c>
      <c r="T35" s="20">
        <f>R35*100/N35</f>
        <v>4.723469430051813</v>
      </c>
    </row>
    <row r="36" spans="1:20" s="13" customFormat="1" ht="15.75" customHeight="1" outlineLevel="1" thickBot="1">
      <c r="A36" s="165" t="s">
        <v>136</v>
      </c>
      <c r="B36" s="165"/>
      <c r="C36" s="16"/>
      <c r="D36" s="67">
        <v>182</v>
      </c>
      <c r="E36" s="18">
        <v>106</v>
      </c>
      <c r="F36" s="101" t="s">
        <v>154</v>
      </c>
      <c r="G36" s="101"/>
      <c r="H36" s="101"/>
      <c r="I36" s="101"/>
      <c r="J36" s="101"/>
      <c r="K36" s="107">
        <v>1000</v>
      </c>
      <c r="L36" s="108"/>
      <c r="M36" s="68">
        <v>110</v>
      </c>
      <c r="N36" s="20"/>
      <c r="O36" s="20">
        <v>42576.25</v>
      </c>
      <c r="P36" s="20"/>
      <c r="Q36" s="20"/>
      <c r="R36" s="56">
        <f t="shared" si="0"/>
        <v>42576.25</v>
      </c>
      <c r="S36" s="57">
        <f t="shared" si="1"/>
        <v>-42576.25</v>
      </c>
      <c r="T36" s="20"/>
    </row>
    <row r="37" spans="1:20" s="13" customFormat="1" ht="15.75" customHeight="1" outlineLevel="1" thickBot="1">
      <c r="A37" s="165" t="s">
        <v>136</v>
      </c>
      <c r="B37" s="165"/>
      <c r="C37" s="16"/>
      <c r="D37" s="67">
        <v>182</v>
      </c>
      <c r="E37" s="18">
        <v>106</v>
      </c>
      <c r="F37" s="101" t="s">
        <v>154</v>
      </c>
      <c r="G37" s="101"/>
      <c r="H37" s="101"/>
      <c r="I37" s="101"/>
      <c r="J37" s="101"/>
      <c r="K37" s="107">
        <v>2100</v>
      </c>
      <c r="L37" s="108"/>
      <c r="M37" s="68">
        <v>110</v>
      </c>
      <c r="N37" s="20"/>
      <c r="O37" s="20">
        <v>3005.23</v>
      </c>
      <c r="P37" s="20"/>
      <c r="Q37" s="20"/>
      <c r="R37" s="56">
        <f t="shared" si="0"/>
        <v>3005.23</v>
      </c>
      <c r="S37" s="57">
        <f t="shared" si="1"/>
        <v>-3005.23</v>
      </c>
      <c r="T37" s="20"/>
    </row>
    <row r="38" spans="1:20" s="13" customFormat="1" ht="15.75" customHeight="1" outlineLevel="1" thickBot="1">
      <c r="A38" s="106" t="s">
        <v>137</v>
      </c>
      <c r="B38" s="106"/>
      <c r="C38" s="16"/>
      <c r="D38" s="67">
        <v>182</v>
      </c>
      <c r="E38" s="18">
        <v>106</v>
      </c>
      <c r="F38" s="101" t="s">
        <v>155</v>
      </c>
      <c r="G38" s="101"/>
      <c r="H38" s="101"/>
      <c r="I38" s="101"/>
      <c r="J38" s="101"/>
      <c r="K38" s="102" t="s">
        <v>39</v>
      </c>
      <c r="L38" s="103"/>
      <c r="M38" s="68">
        <v>110</v>
      </c>
      <c r="N38" s="20">
        <v>516000</v>
      </c>
      <c r="O38" s="20">
        <f>SUM(O39:O41)</f>
        <v>116372.07</v>
      </c>
      <c r="P38" s="20"/>
      <c r="Q38" s="20"/>
      <c r="R38" s="56">
        <f t="shared" si="0"/>
        <v>116372.07</v>
      </c>
      <c r="S38" s="57">
        <f t="shared" si="1"/>
        <v>399627.93</v>
      </c>
      <c r="T38" s="20">
        <f>R38*100/N38</f>
        <v>22.552726744186046</v>
      </c>
    </row>
    <row r="39" spans="1:20" s="13" customFormat="1" ht="15.75" customHeight="1" outlineLevel="1" thickBot="1">
      <c r="A39" s="106" t="s">
        <v>137</v>
      </c>
      <c r="B39" s="106"/>
      <c r="C39" s="16"/>
      <c r="D39" s="67">
        <v>182</v>
      </c>
      <c r="E39" s="18">
        <v>106</v>
      </c>
      <c r="F39" s="101" t="s">
        <v>155</v>
      </c>
      <c r="G39" s="101"/>
      <c r="H39" s="101"/>
      <c r="I39" s="101"/>
      <c r="J39" s="101"/>
      <c r="K39" s="107">
        <v>1000</v>
      </c>
      <c r="L39" s="108"/>
      <c r="M39" s="68">
        <v>110</v>
      </c>
      <c r="N39" s="20"/>
      <c r="O39" s="20">
        <v>116143</v>
      </c>
      <c r="P39" s="20"/>
      <c r="Q39" s="20"/>
      <c r="R39" s="56">
        <f t="shared" si="0"/>
        <v>116143</v>
      </c>
      <c r="S39" s="57">
        <f t="shared" si="1"/>
        <v>-116143</v>
      </c>
      <c r="T39" s="20"/>
    </row>
    <row r="40" spans="1:20" s="13" customFormat="1" ht="15.75" customHeight="1" outlineLevel="1" thickBot="1">
      <c r="A40" s="106" t="s">
        <v>137</v>
      </c>
      <c r="B40" s="106"/>
      <c r="C40" s="16"/>
      <c r="D40" s="67">
        <v>182</v>
      </c>
      <c r="E40" s="18">
        <v>106</v>
      </c>
      <c r="F40" s="101" t="s">
        <v>155</v>
      </c>
      <c r="G40" s="101"/>
      <c r="H40" s="101"/>
      <c r="I40" s="101"/>
      <c r="J40" s="101"/>
      <c r="K40" s="107">
        <v>2100</v>
      </c>
      <c r="L40" s="108"/>
      <c r="M40" s="68">
        <v>110</v>
      </c>
      <c r="N40" s="20"/>
      <c r="O40" s="20">
        <v>229.07</v>
      </c>
      <c r="P40" s="20"/>
      <c r="Q40" s="20"/>
      <c r="R40" s="56">
        <f t="shared" si="0"/>
        <v>229.07</v>
      </c>
      <c r="S40" s="57">
        <f t="shared" si="1"/>
        <v>-229.07</v>
      </c>
      <c r="T40" s="20"/>
    </row>
    <row r="41" spans="1:20" s="13" customFormat="1" ht="15.75" customHeight="1" outlineLevel="1" thickBot="1">
      <c r="A41" s="106" t="s">
        <v>137</v>
      </c>
      <c r="B41" s="106"/>
      <c r="C41" s="16"/>
      <c r="D41" s="79">
        <v>182</v>
      </c>
      <c r="E41" s="74">
        <v>106</v>
      </c>
      <c r="F41" s="101" t="s">
        <v>155</v>
      </c>
      <c r="G41" s="101"/>
      <c r="H41" s="101"/>
      <c r="I41" s="101"/>
      <c r="J41" s="101"/>
      <c r="K41" s="107">
        <v>3000</v>
      </c>
      <c r="L41" s="108"/>
      <c r="M41" s="68">
        <v>110</v>
      </c>
      <c r="N41" s="20"/>
      <c r="O41" s="20"/>
      <c r="P41" s="20"/>
      <c r="Q41" s="20"/>
      <c r="R41" s="56">
        <f>O41</f>
        <v>0</v>
      </c>
      <c r="S41" s="57">
        <f>N41-R41</f>
        <v>0</v>
      </c>
      <c r="T41" s="20"/>
    </row>
    <row r="42" spans="1:20" s="13" customFormat="1" ht="15.75" customHeight="1" outlineLevel="1" thickBot="1">
      <c r="A42" s="161" t="s">
        <v>137</v>
      </c>
      <c r="B42" s="161"/>
      <c r="C42" s="16"/>
      <c r="D42" s="67">
        <v>182</v>
      </c>
      <c r="E42" s="18">
        <v>106</v>
      </c>
      <c r="F42" s="101" t="s">
        <v>156</v>
      </c>
      <c r="G42" s="101"/>
      <c r="H42" s="101"/>
      <c r="I42" s="101"/>
      <c r="J42" s="101"/>
      <c r="K42" s="102" t="s">
        <v>39</v>
      </c>
      <c r="L42" s="103"/>
      <c r="M42" s="68">
        <v>110</v>
      </c>
      <c r="N42" s="20">
        <v>452000</v>
      </c>
      <c r="O42" s="20">
        <f>SUM(O43:O44)</f>
        <v>66987.25</v>
      </c>
      <c r="P42" s="20"/>
      <c r="Q42" s="20"/>
      <c r="R42" s="56">
        <f t="shared" si="0"/>
        <v>66987.25</v>
      </c>
      <c r="S42" s="57">
        <f t="shared" si="1"/>
        <v>385012.75</v>
      </c>
      <c r="T42" s="20">
        <f>R42*100/N42</f>
        <v>14.820188053097345</v>
      </c>
    </row>
    <row r="43" spans="1:20" s="13" customFormat="1" ht="15.75" customHeight="1" outlineLevel="1" thickBot="1">
      <c r="A43" s="161" t="s">
        <v>137</v>
      </c>
      <c r="B43" s="161"/>
      <c r="C43" s="16"/>
      <c r="D43" s="67">
        <v>182</v>
      </c>
      <c r="E43" s="18">
        <v>106</v>
      </c>
      <c r="F43" s="101" t="s">
        <v>156</v>
      </c>
      <c r="G43" s="101"/>
      <c r="H43" s="101"/>
      <c r="I43" s="101"/>
      <c r="J43" s="101"/>
      <c r="K43" s="107">
        <v>1000</v>
      </c>
      <c r="L43" s="108"/>
      <c r="M43" s="68">
        <v>110</v>
      </c>
      <c r="N43" s="20"/>
      <c r="O43" s="20">
        <v>61336.98</v>
      </c>
      <c r="P43" s="20"/>
      <c r="Q43" s="20"/>
      <c r="R43" s="56">
        <f t="shared" si="0"/>
        <v>61336.98</v>
      </c>
      <c r="S43" s="57">
        <f t="shared" si="1"/>
        <v>-61336.98</v>
      </c>
      <c r="T43" s="20"/>
    </row>
    <row r="44" spans="1:20" s="13" customFormat="1" ht="15.75" customHeight="1" outlineLevel="1" thickBot="1">
      <c r="A44" s="161" t="s">
        <v>137</v>
      </c>
      <c r="B44" s="161"/>
      <c r="C44" s="16"/>
      <c r="D44" s="67">
        <v>182</v>
      </c>
      <c r="E44" s="18">
        <v>106</v>
      </c>
      <c r="F44" s="101" t="s">
        <v>156</v>
      </c>
      <c r="G44" s="101"/>
      <c r="H44" s="101"/>
      <c r="I44" s="101"/>
      <c r="J44" s="101"/>
      <c r="K44" s="107">
        <v>2100</v>
      </c>
      <c r="L44" s="108"/>
      <c r="M44" s="68">
        <v>110</v>
      </c>
      <c r="N44" s="20"/>
      <c r="O44" s="20">
        <v>5650.27</v>
      </c>
      <c r="P44" s="20"/>
      <c r="Q44" s="20"/>
      <c r="R44" s="56">
        <f t="shared" si="0"/>
        <v>5650.27</v>
      </c>
      <c r="S44" s="57">
        <f t="shared" si="1"/>
        <v>-5650.27</v>
      </c>
      <c r="T44" s="20"/>
    </row>
    <row r="45" spans="1:20" s="13" customFormat="1" ht="15.75" customHeight="1" outlineLevel="1" thickBot="1">
      <c r="A45" s="161" t="s">
        <v>138</v>
      </c>
      <c r="B45" s="161"/>
      <c r="C45" s="16"/>
      <c r="D45" s="17">
        <v>791</v>
      </c>
      <c r="E45" s="17">
        <v>108</v>
      </c>
      <c r="F45" s="101" t="s">
        <v>157</v>
      </c>
      <c r="G45" s="101"/>
      <c r="H45" s="101"/>
      <c r="I45" s="101"/>
      <c r="J45" s="101"/>
      <c r="K45" s="102" t="s">
        <v>39</v>
      </c>
      <c r="L45" s="103"/>
      <c r="M45" s="19">
        <v>110</v>
      </c>
      <c r="N45" s="20">
        <v>12000</v>
      </c>
      <c r="O45" s="20">
        <f>SUM(O46)</f>
        <v>12200</v>
      </c>
      <c r="P45" s="20"/>
      <c r="Q45" s="20"/>
      <c r="R45" s="56">
        <f t="shared" si="0"/>
        <v>12200</v>
      </c>
      <c r="S45" s="57">
        <f t="shared" si="1"/>
        <v>-200</v>
      </c>
      <c r="T45" s="20">
        <f>R45*100/N45</f>
        <v>101.66666666666667</v>
      </c>
    </row>
    <row r="46" spans="1:20" s="13" customFormat="1" ht="15.75" customHeight="1" outlineLevel="1" thickBot="1">
      <c r="A46" s="161" t="s">
        <v>138</v>
      </c>
      <c r="B46" s="161"/>
      <c r="C46" s="16"/>
      <c r="D46" s="17">
        <v>791</v>
      </c>
      <c r="E46" s="17">
        <v>108</v>
      </c>
      <c r="F46" s="101" t="s">
        <v>157</v>
      </c>
      <c r="G46" s="101"/>
      <c r="H46" s="101"/>
      <c r="I46" s="101"/>
      <c r="J46" s="101"/>
      <c r="K46" s="107">
        <v>1000</v>
      </c>
      <c r="L46" s="108"/>
      <c r="M46" s="19">
        <v>110</v>
      </c>
      <c r="N46" s="20"/>
      <c r="O46" s="20">
        <v>12200</v>
      </c>
      <c r="P46" s="20"/>
      <c r="Q46" s="20"/>
      <c r="R46" s="56">
        <f t="shared" si="0"/>
        <v>12200</v>
      </c>
      <c r="S46" s="57">
        <f t="shared" si="1"/>
        <v>-12200</v>
      </c>
      <c r="T46" s="20"/>
    </row>
    <row r="47" spans="1:20" s="13" customFormat="1" ht="15.75" customHeight="1" outlineLevel="1" thickBot="1">
      <c r="A47" s="99" t="s">
        <v>139</v>
      </c>
      <c r="B47" s="100"/>
      <c r="C47" s="16"/>
      <c r="D47" s="17">
        <v>863</v>
      </c>
      <c r="E47" s="17">
        <v>111</v>
      </c>
      <c r="F47" s="101" t="s">
        <v>159</v>
      </c>
      <c r="G47" s="101"/>
      <c r="H47" s="101"/>
      <c r="I47" s="101"/>
      <c r="J47" s="101"/>
      <c r="K47" s="102" t="s">
        <v>39</v>
      </c>
      <c r="L47" s="103"/>
      <c r="M47" s="19">
        <v>120</v>
      </c>
      <c r="N47" s="20">
        <v>70000</v>
      </c>
      <c r="O47" s="20">
        <v>14603.72</v>
      </c>
      <c r="P47" s="20"/>
      <c r="Q47" s="20"/>
      <c r="R47" s="56">
        <f t="shared" si="0"/>
        <v>14603.72</v>
      </c>
      <c r="S47" s="57">
        <f t="shared" si="1"/>
        <v>55396.28</v>
      </c>
      <c r="T47" s="20">
        <f aca="true" t="shared" si="2" ref="T47:T58">R47*100/N47</f>
        <v>20.862457142857142</v>
      </c>
    </row>
    <row r="48" spans="1:20" s="13" customFormat="1" ht="15.75" customHeight="1" outlineLevel="1" thickBot="1">
      <c r="A48" s="99" t="s">
        <v>140</v>
      </c>
      <c r="B48" s="100"/>
      <c r="C48" s="16"/>
      <c r="D48" s="17">
        <v>863</v>
      </c>
      <c r="E48" s="17">
        <v>111</v>
      </c>
      <c r="F48" s="101" t="s">
        <v>160</v>
      </c>
      <c r="G48" s="101"/>
      <c r="H48" s="101"/>
      <c r="I48" s="101"/>
      <c r="J48" s="101"/>
      <c r="K48" s="102" t="s">
        <v>39</v>
      </c>
      <c r="L48" s="103"/>
      <c r="M48" s="19">
        <v>120</v>
      </c>
      <c r="N48" s="20">
        <v>1266000</v>
      </c>
      <c r="O48" s="20">
        <v>261920.84</v>
      </c>
      <c r="P48" s="20"/>
      <c r="Q48" s="20"/>
      <c r="R48" s="56">
        <f t="shared" si="0"/>
        <v>261920.84</v>
      </c>
      <c r="S48" s="57">
        <f t="shared" si="1"/>
        <v>1004079.16</v>
      </c>
      <c r="T48" s="20">
        <f t="shared" si="2"/>
        <v>20.68884992101106</v>
      </c>
    </row>
    <row r="49" spans="1:20" s="13" customFormat="1" ht="15.75" customHeight="1" outlineLevel="1" thickBot="1">
      <c r="A49" s="99" t="s">
        <v>141</v>
      </c>
      <c r="B49" s="100"/>
      <c r="C49" s="16"/>
      <c r="D49" s="17">
        <v>791</v>
      </c>
      <c r="E49" s="17">
        <v>111</v>
      </c>
      <c r="F49" s="101" t="s">
        <v>161</v>
      </c>
      <c r="G49" s="101"/>
      <c r="H49" s="101"/>
      <c r="I49" s="101"/>
      <c r="J49" s="101"/>
      <c r="K49" s="102" t="s">
        <v>39</v>
      </c>
      <c r="L49" s="103"/>
      <c r="M49" s="19">
        <v>120</v>
      </c>
      <c r="N49" s="20">
        <v>65000</v>
      </c>
      <c r="O49" s="20">
        <v>2096.01</v>
      </c>
      <c r="P49" s="20"/>
      <c r="Q49" s="20"/>
      <c r="R49" s="56">
        <f t="shared" si="0"/>
        <v>2096.01</v>
      </c>
      <c r="S49" s="57">
        <f t="shared" si="1"/>
        <v>62903.99</v>
      </c>
      <c r="T49" s="20">
        <f t="shared" si="2"/>
        <v>3.2246307692307696</v>
      </c>
    </row>
    <row r="50" spans="1:20" s="13" customFormat="1" ht="15.75" customHeight="1" outlineLevel="1" thickBot="1">
      <c r="A50" s="99" t="s">
        <v>142</v>
      </c>
      <c r="B50" s="100"/>
      <c r="C50" s="16"/>
      <c r="D50" s="17">
        <v>791</v>
      </c>
      <c r="E50" s="17">
        <v>113</v>
      </c>
      <c r="F50" s="101" t="s">
        <v>162</v>
      </c>
      <c r="G50" s="101"/>
      <c r="H50" s="101"/>
      <c r="I50" s="101"/>
      <c r="J50" s="101"/>
      <c r="K50" s="102" t="s">
        <v>39</v>
      </c>
      <c r="L50" s="103"/>
      <c r="M50" s="19">
        <v>130</v>
      </c>
      <c r="N50" s="20">
        <v>3000</v>
      </c>
      <c r="O50" s="20">
        <v>1470</v>
      </c>
      <c r="P50" s="20"/>
      <c r="Q50" s="20"/>
      <c r="R50" s="56">
        <f t="shared" si="0"/>
        <v>1470</v>
      </c>
      <c r="S50" s="57">
        <f t="shared" si="1"/>
        <v>1530</v>
      </c>
      <c r="T50" s="20">
        <f t="shared" si="2"/>
        <v>49</v>
      </c>
    </row>
    <row r="51" spans="1:20" s="13" customFormat="1" ht="15.75" customHeight="1" outlineLevel="1" thickBot="1">
      <c r="A51" s="99" t="s">
        <v>143</v>
      </c>
      <c r="B51" s="100"/>
      <c r="C51" s="16"/>
      <c r="D51" s="17">
        <v>863</v>
      </c>
      <c r="E51" s="17">
        <v>114</v>
      </c>
      <c r="F51" s="101" t="s">
        <v>163</v>
      </c>
      <c r="G51" s="101"/>
      <c r="H51" s="101"/>
      <c r="I51" s="101"/>
      <c r="J51" s="101"/>
      <c r="K51" s="102" t="s">
        <v>39</v>
      </c>
      <c r="L51" s="103"/>
      <c r="M51" s="19">
        <v>410</v>
      </c>
      <c r="N51" s="20">
        <v>295000</v>
      </c>
      <c r="O51" s="20">
        <v>80100</v>
      </c>
      <c r="P51" s="20"/>
      <c r="Q51" s="20"/>
      <c r="R51" s="56">
        <f t="shared" si="0"/>
        <v>80100</v>
      </c>
      <c r="S51" s="57">
        <f t="shared" si="1"/>
        <v>214900</v>
      </c>
      <c r="T51" s="20">
        <f t="shared" si="2"/>
        <v>27.152542372881356</v>
      </c>
    </row>
    <row r="52" spans="1:20" s="13" customFormat="1" ht="15.75" customHeight="1" outlineLevel="1" thickBot="1">
      <c r="A52" s="99" t="s">
        <v>144</v>
      </c>
      <c r="B52" s="100"/>
      <c r="C52" s="16"/>
      <c r="D52" s="17">
        <v>791</v>
      </c>
      <c r="E52" s="17">
        <v>116</v>
      </c>
      <c r="F52" s="101" t="s">
        <v>164</v>
      </c>
      <c r="G52" s="101"/>
      <c r="H52" s="101"/>
      <c r="I52" s="101"/>
      <c r="J52" s="101"/>
      <c r="K52" s="102" t="s">
        <v>39</v>
      </c>
      <c r="L52" s="103"/>
      <c r="M52" s="19">
        <v>140</v>
      </c>
      <c r="N52" s="20">
        <v>1000</v>
      </c>
      <c r="O52" s="20"/>
      <c r="P52" s="20"/>
      <c r="Q52" s="20"/>
      <c r="R52" s="56">
        <f t="shared" si="0"/>
        <v>0</v>
      </c>
      <c r="S52" s="57">
        <f t="shared" si="1"/>
        <v>1000</v>
      </c>
      <c r="T52" s="20">
        <f t="shared" si="2"/>
        <v>0</v>
      </c>
    </row>
    <row r="53" spans="1:20" s="13" customFormat="1" ht="15.75" customHeight="1" outlineLevel="1" thickBot="1">
      <c r="A53" s="99" t="s">
        <v>145</v>
      </c>
      <c r="B53" s="100"/>
      <c r="C53" s="16"/>
      <c r="D53" s="17">
        <v>791</v>
      </c>
      <c r="E53" s="17">
        <v>117</v>
      </c>
      <c r="F53" s="101" t="s">
        <v>165</v>
      </c>
      <c r="G53" s="101"/>
      <c r="H53" s="101"/>
      <c r="I53" s="101"/>
      <c r="J53" s="101"/>
      <c r="K53" s="102" t="s">
        <v>39</v>
      </c>
      <c r="L53" s="103"/>
      <c r="M53" s="19">
        <v>180</v>
      </c>
      <c r="N53" s="20">
        <v>25000</v>
      </c>
      <c r="O53" s="20"/>
      <c r="P53" s="20"/>
      <c r="Q53" s="20"/>
      <c r="R53" s="56">
        <f t="shared" si="0"/>
        <v>0</v>
      </c>
      <c r="S53" s="57">
        <f t="shared" si="1"/>
        <v>25000</v>
      </c>
      <c r="T53" s="20">
        <f t="shared" si="2"/>
        <v>0</v>
      </c>
    </row>
    <row r="54" spans="1:20" s="13" customFormat="1" ht="15.75" customHeight="1" outlineLevel="1" thickBot="1">
      <c r="A54" s="99" t="s">
        <v>146</v>
      </c>
      <c r="B54" s="100"/>
      <c r="C54" s="16"/>
      <c r="D54" s="17">
        <v>791</v>
      </c>
      <c r="E54" s="17">
        <v>202</v>
      </c>
      <c r="F54" s="101" t="s">
        <v>244</v>
      </c>
      <c r="G54" s="101"/>
      <c r="H54" s="101"/>
      <c r="I54" s="101"/>
      <c r="J54" s="101"/>
      <c r="K54" s="102" t="s">
        <v>39</v>
      </c>
      <c r="L54" s="103"/>
      <c r="M54" s="19">
        <v>151</v>
      </c>
      <c r="N54" s="20">
        <v>5632900</v>
      </c>
      <c r="O54" s="20">
        <v>1408500</v>
      </c>
      <c r="P54" s="20"/>
      <c r="Q54" s="20"/>
      <c r="R54" s="56">
        <f t="shared" si="0"/>
        <v>1408500</v>
      </c>
      <c r="S54" s="57">
        <f t="shared" si="1"/>
        <v>4224400</v>
      </c>
      <c r="T54" s="20">
        <f t="shared" si="2"/>
        <v>25.004882032345684</v>
      </c>
    </row>
    <row r="55" spans="1:20" s="13" customFormat="1" ht="15.75" customHeight="1" outlineLevel="1" thickBot="1">
      <c r="A55" s="99" t="s">
        <v>265</v>
      </c>
      <c r="B55" s="100"/>
      <c r="C55" s="16"/>
      <c r="D55" s="74">
        <v>791</v>
      </c>
      <c r="E55" s="74">
        <v>202</v>
      </c>
      <c r="F55" s="101" t="s">
        <v>266</v>
      </c>
      <c r="G55" s="101"/>
      <c r="H55" s="101"/>
      <c r="I55" s="101"/>
      <c r="J55" s="101"/>
      <c r="K55" s="102" t="s">
        <v>39</v>
      </c>
      <c r="L55" s="103"/>
      <c r="M55" s="19">
        <v>151</v>
      </c>
      <c r="N55" s="20">
        <v>2955000</v>
      </c>
      <c r="O55" s="20">
        <v>0</v>
      </c>
      <c r="P55" s="20"/>
      <c r="Q55" s="20"/>
      <c r="R55" s="56">
        <f>O55</f>
        <v>0</v>
      </c>
      <c r="S55" s="57">
        <f>N55-R55</f>
        <v>2955000</v>
      </c>
      <c r="T55" s="20">
        <f>R55*100/N55</f>
        <v>0</v>
      </c>
    </row>
    <row r="56" spans="1:20" s="13" customFormat="1" ht="15.75" customHeight="1" outlineLevel="1" thickBot="1">
      <c r="A56" s="99" t="s">
        <v>147</v>
      </c>
      <c r="B56" s="100"/>
      <c r="C56" s="16"/>
      <c r="D56" s="74">
        <v>791</v>
      </c>
      <c r="E56" s="74">
        <v>202</v>
      </c>
      <c r="F56" s="101" t="s">
        <v>245</v>
      </c>
      <c r="G56" s="101"/>
      <c r="H56" s="101"/>
      <c r="I56" s="101"/>
      <c r="J56" s="101"/>
      <c r="K56" s="102" t="s">
        <v>39</v>
      </c>
      <c r="L56" s="103"/>
      <c r="M56" s="19">
        <v>151</v>
      </c>
      <c r="N56" s="20">
        <v>220000</v>
      </c>
      <c r="O56" s="20">
        <v>54575</v>
      </c>
      <c r="P56" s="20"/>
      <c r="Q56" s="20"/>
      <c r="R56" s="56">
        <f t="shared" si="0"/>
        <v>54575</v>
      </c>
      <c r="S56" s="57">
        <f t="shared" si="1"/>
        <v>165425</v>
      </c>
      <c r="T56" s="20">
        <f t="shared" si="2"/>
        <v>24.806818181818183</v>
      </c>
    </row>
    <row r="57" spans="1:20" s="13" customFormat="1" ht="15.75" customHeight="1" outlineLevel="1" thickBot="1">
      <c r="A57" s="161" t="s">
        <v>148</v>
      </c>
      <c r="B57" s="161"/>
      <c r="C57" s="16"/>
      <c r="D57" s="74">
        <v>791</v>
      </c>
      <c r="E57" s="74">
        <v>202</v>
      </c>
      <c r="F57" s="101" t="s">
        <v>246</v>
      </c>
      <c r="G57" s="101"/>
      <c r="H57" s="101"/>
      <c r="I57" s="101"/>
      <c r="J57" s="101"/>
      <c r="K57" s="102" t="s">
        <v>39</v>
      </c>
      <c r="L57" s="103"/>
      <c r="M57" s="19">
        <v>151</v>
      </c>
      <c r="N57" s="20">
        <v>510000</v>
      </c>
      <c r="O57" s="20">
        <v>265000</v>
      </c>
      <c r="P57" s="20"/>
      <c r="Q57" s="20"/>
      <c r="R57" s="56">
        <f t="shared" si="0"/>
        <v>265000</v>
      </c>
      <c r="S57" s="57">
        <f t="shared" si="1"/>
        <v>245000</v>
      </c>
      <c r="T57" s="20">
        <f t="shared" si="2"/>
        <v>51.96078431372549</v>
      </c>
    </row>
    <row r="58" spans="1:20" s="13" customFormat="1" ht="15.75" customHeight="1" outlineLevel="1" thickBot="1">
      <c r="A58" s="161" t="s">
        <v>149</v>
      </c>
      <c r="B58" s="161"/>
      <c r="C58" s="16"/>
      <c r="D58" s="74">
        <v>791</v>
      </c>
      <c r="E58" s="74">
        <v>202</v>
      </c>
      <c r="F58" s="101" t="s">
        <v>166</v>
      </c>
      <c r="G58" s="101"/>
      <c r="H58" s="101"/>
      <c r="I58" s="101"/>
      <c r="J58" s="101"/>
      <c r="K58" s="102" t="s">
        <v>158</v>
      </c>
      <c r="L58" s="103"/>
      <c r="M58" s="19">
        <v>151</v>
      </c>
      <c r="N58" s="20">
        <v>600000</v>
      </c>
      <c r="O58" s="20">
        <v>150000</v>
      </c>
      <c r="P58" s="20"/>
      <c r="Q58" s="20"/>
      <c r="R58" s="56">
        <f t="shared" si="0"/>
        <v>150000</v>
      </c>
      <c r="S58" s="57">
        <f t="shared" si="1"/>
        <v>450000</v>
      </c>
      <c r="T58" s="20">
        <f t="shared" si="2"/>
        <v>25</v>
      </c>
    </row>
    <row r="59" spans="1:20" s="13" customFormat="1" ht="15.75" customHeight="1" outlineLevel="1" thickBot="1">
      <c r="A59" s="136" t="s">
        <v>257</v>
      </c>
      <c r="B59" s="164"/>
      <c r="C59" s="16"/>
      <c r="D59" s="74">
        <v>791</v>
      </c>
      <c r="E59" s="74">
        <v>202</v>
      </c>
      <c r="F59" s="101" t="s">
        <v>258</v>
      </c>
      <c r="G59" s="101"/>
      <c r="H59" s="101"/>
      <c r="I59" s="101"/>
      <c r="J59" s="101"/>
      <c r="K59" s="102" t="s">
        <v>259</v>
      </c>
      <c r="L59" s="103"/>
      <c r="M59" s="19">
        <v>151</v>
      </c>
      <c r="N59" s="20">
        <v>100000</v>
      </c>
      <c r="O59" s="20">
        <v>0</v>
      </c>
      <c r="P59" s="20"/>
      <c r="Q59" s="20"/>
      <c r="R59" s="56">
        <f>O59</f>
        <v>0</v>
      </c>
      <c r="S59" s="57">
        <f>N59-R59</f>
        <v>100000</v>
      </c>
      <c r="T59" s="20">
        <f>R59*100/N59</f>
        <v>0</v>
      </c>
    </row>
    <row r="60" spans="1:20" s="13" customFormat="1" ht="15.75" customHeight="1" outlineLevel="1" thickBot="1">
      <c r="A60" s="161" t="s">
        <v>247</v>
      </c>
      <c r="B60" s="161"/>
      <c r="C60" s="16"/>
      <c r="D60" s="74">
        <v>791</v>
      </c>
      <c r="E60" s="74">
        <v>219</v>
      </c>
      <c r="F60" s="101" t="s">
        <v>248</v>
      </c>
      <c r="G60" s="101"/>
      <c r="H60" s="101"/>
      <c r="I60" s="101"/>
      <c r="J60" s="101"/>
      <c r="K60" s="102" t="s">
        <v>39</v>
      </c>
      <c r="L60" s="103"/>
      <c r="M60" s="19">
        <v>151</v>
      </c>
      <c r="N60" s="20"/>
      <c r="O60" s="20">
        <v>-825920</v>
      </c>
      <c r="P60" s="20"/>
      <c r="Q60" s="20"/>
      <c r="R60" s="56">
        <f t="shared" si="0"/>
        <v>-825920</v>
      </c>
      <c r="S60" s="57">
        <f>N60-R60</f>
        <v>825920</v>
      </c>
      <c r="T60" s="20"/>
    </row>
    <row r="61" spans="1:19" s="1" customFormat="1" ht="11.25" customHeight="1">
      <c r="A61" s="131" t="s">
        <v>6</v>
      </c>
      <c r="B61" s="131"/>
      <c r="C61" s="21"/>
      <c r="D61" s="132"/>
      <c r="E61" s="132"/>
      <c r="F61" s="132"/>
      <c r="G61" s="132"/>
      <c r="H61" s="132"/>
      <c r="I61" s="132"/>
      <c r="J61" s="132"/>
      <c r="K61" s="132"/>
      <c r="L61" s="132"/>
      <c r="M61" s="21"/>
      <c r="N61" s="21"/>
      <c r="O61" s="21"/>
      <c r="P61" s="21"/>
      <c r="Q61" s="21"/>
      <c r="R61" s="21"/>
      <c r="S61" s="21" t="s">
        <v>6</v>
      </c>
    </row>
    <row r="62" spans="1:19" s="1" customFormat="1" ht="12" customHeight="1">
      <c r="A62" s="116" t="s">
        <v>41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</row>
    <row r="63" s="1" customFormat="1" ht="11.25" customHeight="1"/>
    <row r="64" spans="1:22" s="1" customFormat="1" ht="11.25" customHeight="1">
      <c r="A64" s="120" t="s">
        <v>23</v>
      </c>
      <c r="B64" s="120"/>
      <c r="C64" s="119" t="s">
        <v>24</v>
      </c>
      <c r="D64" s="130" t="s">
        <v>42</v>
      </c>
      <c r="E64" s="130"/>
      <c r="F64" s="130"/>
      <c r="G64" s="130"/>
      <c r="H64" s="130"/>
      <c r="I64" s="130"/>
      <c r="J64" s="130"/>
      <c r="K64" s="130"/>
      <c r="L64" s="130"/>
      <c r="M64" s="130"/>
      <c r="N64" s="119" t="s">
        <v>26</v>
      </c>
      <c r="O64" s="119" t="s">
        <v>43</v>
      </c>
      <c r="P64" s="120" t="s">
        <v>27</v>
      </c>
      <c r="Q64" s="120"/>
      <c r="R64" s="120"/>
      <c r="S64" s="120"/>
      <c r="T64" s="133" t="s">
        <v>44</v>
      </c>
      <c r="U64" s="130"/>
      <c r="V64" s="157" t="s">
        <v>123</v>
      </c>
    </row>
    <row r="65" spans="1:22" s="1" customFormat="1" ht="52.5" customHeight="1">
      <c r="A65" s="120"/>
      <c r="B65" s="120"/>
      <c r="C65" s="119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19"/>
      <c r="O65" s="119"/>
      <c r="P65" s="9" t="s">
        <v>29</v>
      </c>
      <c r="Q65" s="9" t="s">
        <v>30</v>
      </c>
      <c r="R65" s="9" t="s">
        <v>31</v>
      </c>
      <c r="S65" s="9" t="s">
        <v>32</v>
      </c>
      <c r="T65" s="9" t="s">
        <v>45</v>
      </c>
      <c r="U65" s="54" t="s">
        <v>46</v>
      </c>
      <c r="V65" s="158"/>
    </row>
    <row r="66" spans="1:22" s="1" customFormat="1" ht="11.25" customHeight="1">
      <c r="A66" s="121">
        <v>1</v>
      </c>
      <c r="B66" s="121"/>
      <c r="C66" s="11">
        <v>2</v>
      </c>
      <c r="D66" s="122">
        <v>3</v>
      </c>
      <c r="E66" s="122"/>
      <c r="F66" s="122"/>
      <c r="G66" s="122"/>
      <c r="H66" s="122"/>
      <c r="I66" s="122"/>
      <c r="J66" s="122"/>
      <c r="K66" s="122"/>
      <c r="L66" s="122"/>
      <c r="M66" s="122"/>
      <c r="N66" s="11">
        <v>4</v>
      </c>
      <c r="O66" s="11">
        <v>5</v>
      </c>
      <c r="P66" s="11">
        <v>6</v>
      </c>
      <c r="Q66" s="11">
        <v>7</v>
      </c>
      <c r="R66" s="11">
        <v>8</v>
      </c>
      <c r="S66" s="11">
        <v>9</v>
      </c>
      <c r="T66" s="22" t="s">
        <v>47</v>
      </c>
      <c r="U66" s="55" t="s">
        <v>48</v>
      </c>
      <c r="V66" s="53">
        <v>12</v>
      </c>
    </row>
    <row r="67" spans="1:22" s="65" customFormat="1" ht="12" customHeight="1" thickBot="1">
      <c r="A67" s="126" t="s">
        <v>49</v>
      </c>
      <c r="B67" s="126"/>
      <c r="C67" s="69">
        <v>200</v>
      </c>
      <c r="D67" s="127" t="s">
        <v>35</v>
      </c>
      <c r="E67" s="127"/>
      <c r="F67" s="127"/>
      <c r="G67" s="127"/>
      <c r="H67" s="127"/>
      <c r="I67" s="127"/>
      <c r="J67" s="127"/>
      <c r="K67" s="127"/>
      <c r="L67" s="127"/>
      <c r="M67" s="127"/>
      <c r="N67" s="62">
        <f>SUM(N69+N72+N96+N98+N100+N106+N116+N119+N129+N132+N140+N147+N159+N164)</f>
        <v>20278113</v>
      </c>
      <c r="O67" s="62"/>
      <c r="P67" s="62">
        <f>SUM(P69+P72+P96+P98+P100+P106+P116+P119+P129+P132+P140+P147+P159+P164)</f>
        <v>3595439.27</v>
      </c>
      <c r="Q67" s="62">
        <v>0</v>
      </c>
      <c r="R67" s="62">
        <v>0</v>
      </c>
      <c r="S67" s="62">
        <f>P67</f>
        <v>3595439.27</v>
      </c>
      <c r="T67" s="62">
        <f>N67-S67</f>
        <v>16682673.73</v>
      </c>
      <c r="U67" s="63">
        <v>0</v>
      </c>
      <c r="V67" s="64">
        <f>S67*100/N67</f>
        <v>17.73064027210027</v>
      </c>
    </row>
    <row r="68" spans="1:22" s="1" customFormat="1" ht="11.25" customHeight="1">
      <c r="A68" s="128" t="s">
        <v>36</v>
      </c>
      <c r="B68" s="128"/>
      <c r="C68" s="24"/>
      <c r="D68" s="129"/>
      <c r="E68" s="129"/>
      <c r="F68" s="129"/>
      <c r="G68" s="129"/>
      <c r="H68" s="129"/>
      <c r="I68" s="129"/>
      <c r="J68" s="129"/>
      <c r="K68" s="129"/>
      <c r="L68" s="25"/>
      <c r="M68" s="15"/>
      <c r="N68" s="59"/>
      <c r="O68" s="59"/>
      <c r="P68" s="59"/>
      <c r="Q68" s="59"/>
      <c r="R68" s="59"/>
      <c r="S68" s="56">
        <f>P68</f>
        <v>0</v>
      </c>
      <c r="T68" s="56">
        <f>N68-S68</f>
        <v>0</v>
      </c>
      <c r="U68" s="60"/>
      <c r="V68" s="20"/>
    </row>
    <row r="69" spans="1:22" s="65" customFormat="1" ht="11.25" customHeight="1" outlineLevel="1" thickBot="1">
      <c r="A69" s="167" t="s">
        <v>195</v>
      </c>
      <c r="B69" s="167"/>
      <c r="C69" s="70"/>
      <c r="D69" s="71"/>
      <c r="E69" s="71" t="s">
        <v>81</v>
      </c>
      <c r="F69" s="71"/>
      <c r="G69" s="112"/>
      <c r="H69" s="112"/>
      <c r="I69" s="112"/>
      <c r="J69" s="112"/>
      <c r="K69" s="112"/>
      <c r="L69" s="112"/>
      <c r="M69" s="72"/>
      <c r="N69" s="64">
        <f>SUM(N71)+N70</f>
        <v>605100</v>
      </c>
      <c r="O69" s="64" t="s">
        <v>37</v>
      </c>
      <c r="P69" s="64">
        <f>SUM(P71)+P70</f>
        <v>197955.47999999998</v>
      </c>
      <c r="Q69" s="64" t="s">
        <v>37</v>
      </c>
      <c r="R69" s="64" t="s">
        <v>37</v>
      </c>
      <c r="S69" s="64">
        <f>SUM(S71)+S70</f>
        <v>197955.47999999998</v>
      </c>
      <c r="T69" s="64">
        <f>SUM(T71)+T70</f>
        <v>407144.52</v>
      </c>
      <c r="U69" s="73" t="s">
        <v>37</v>
      </c>
      <c r="V69" s="64">
        <f>S69*100/N69</f>
        <v>32.714506693108575</v>
      </c>
    </row>
    <row r="70" spans="1:22" s="13" customFormat="1" ht="11.25" customHeight="1" outlineLevel="1" thickBot="1">
      <c r="A70" s="166" t="s">
        <v>80</v>
      </c>
      <c r="B70" s="166"/>
      <c r="C70" s="16"/>
      <c r="D70" s="66" t="s">
        <v>40</v>
      </c>
      <c r="E70" s="66" t="s">
        <v>81</v>
      </c>
      <c r="F70" s="66" t="s">
        <v>51</v>
      </c>
      <c r="G70" s="101" t="s">
        <v>167</v>
      </c>
      <c r="H70" s="101"/>
      <c r="I70" s="101"/>
      <c r="J70" s="101"/>
      <c r="K70" s="101" t="s">
        <v>83</v>
      </c>
      <c r="L70" s="101"/>
      <c r="M70" s="68" t="s">
        <v>84</v>
      </c>
      <c r="N70" s="20">
        <v>464800</v>
      </c>
      <c r="O70" s="20" t="s">
        <v>37</v>
      </c>
      <c r="P70" s="20">
        <v>155503.12</v>
      </c>
      <c r="Q70" s="20" t="s">
        <v>37</v>
      </c>
      <c r="R70" s="20" t="s">
        <v>37</v>
      </c>
      <c r="S70" s="56">
        <f aca="true" t="shared" si="3" ref="S70:S94">P70</f>
        <v>155503.12</v>
      </c>
      <c r="T70" s="56">
        <f aca="true" t="shared" si="4" ref="T70:T94">N70-S70</f>
        <v>309296.88</v>
      </c>
      <c r="U70" s="58" t="s">
        <v>37</v>
      </c>
      <c r="V70" s="64">
        <f aca="true" t="shared" si="5" ref="V70:V106">S70*100/N70</f>
        <v>33.45592082616179</v>
      </c>
    </row>
    <row r="71" spans="1:22" s="13" customFormat="1" ht="21.75" customHeight="1" outlineLevel="1">
      <c r="A71" s="109" t="s">
        <v>85</v>
      </c>
      <c r="B71" s="109"/>
      <c r="C71" s="16"/>
      <c r="D71" s="66" t="s">
        <v>40</v>
      </c>
      <c r="E71" s="66" t="s">
        <v>81</v>
      </c>
      <c r="F71" s="66" t="s">
        <v>51</v>
      </c>
      <c r="G71" s="101" t="s">
        <v>167</v>
      </c>
      <c r="H71" s="101"/>
      <c r="I71" s="101"/>
      <c r="J71" s="101"/>
      <c r="K71" s="101" t="s">
        <v>86</v>
      </c>
      <c r="L71" s="101"/>
      <c r="M71" s="68" t="s">
        <v>87</v>
      </c>
      <c r="N71" s="20">
        <v>140300</v>
      </c>
      <c r="O71" s="20" t="s">
        <v>37</v>
      </c>
      <c r="P71" s="20">
        <v>42452.36</v>
      </c>
      <c r="Q71" s="20" t="s">
        <v>37</v>
      </c>
      <c r="R71" s="20" t="s">
        <v>37</v>
      </c>
      <c r="S71" s="56">
        <f t="shared" si="3"/>
        <v>42452.36</v>
      </c>
      <c r="T71" s="56">
        <f t="shared" si="4"/>
        <v>97847.64</v>
      </c>
      <c r="U71" s="58" t="s">
        <v>37</v>
      </c>
      <c r="V71" s="64">
        <f t="shared" si="5"/>
        <v>30.258275124732716</v>
      </c>
    </row>
    <row r="72" spans="1:22" s="65" customFormat="1" ht="11.25" customHeight="1" outlineLevel="1" thickBot="1">
      <c r="A72" s="113" t="s">
        <v>196</v>
      </c>
      <c r="B72" s="113"/>
      <c r="C72" s="70"/>
      <c r="D72" s="71"/>
      <c r="E72" s="71" t="s">
        <v>50</v>
      </c>
      <c r="F72" s="71"/>
      <c r="G72" s="112"/>
      <c r="H72" s="112"/>
      <c r="I72" s="112"/>
      <c r="J72" s="112"/>
      <c r="K72" s="112"/>
      <c r="L72" s="112"/>
      <c r="M72" s="72"/>
      <c r="N72" s="64">
        <f>SUM(N73:N95)</f>
        <v>3655400</v>
      </c>
      <c r="O72" s="64" t="s">
        <v>37</v>
      </c>
      <c r="P72" s="64">
        <f>SUM(P73:P95)</f>
        <v>860888.4300000002</v>
      </c>
      <c r="Q72" s="64" t="s">
        <v>37</v>
      </c>
      <c r="R72" s="64" t="s">
        <v>37</v>
      </c>
      <c r="S72" s="64">
        <f>SUM(S73:S95)</f>
        <v>860888.4300000002</v>
      </c>
      <c r="T72" s="64">
        <f>SUM(T73:T95)</f>
        <v>2794511.57</v>
      </c>
      <c r="U72" s="73" t="s">
        <v>37</v>
      </c>
      <c r="V72" s="64">
        <f>S72*100/N72</f>
        <v>23.55114159873065</v>
      </c>
    </row>
    <row r="73" spans="1:22" s="13" customFormat="1" ht="11.25" customHeight="1" outlineLevel="1" thickBot="1">
      <c r="A73" s="109" t="s">
        <v>80</v>
      </c>
      <c r="B73" s="109"/>
      <c r="C73" s="16"/>
      <c r="D73" s="66" t="s">
        <v>40</v>
      </c>
      <c r="E73" s="66" t="s">
        <v>50</v>
      </c>
      <c r="F73" s="66" t="s">
        <v>51</v>
      </c>
      <c r="G73" s="101" t="s">
        <v>52</v>
      </c>
      <c r="H73" s="101"/>
      <c r="I73" s="101"/>
      <c r="J73" s="101"/>
      <c r="K73" s="101" t="s">
        <v>83</v>
      </c>
      <c r="L73" s="101"/>
      <c r="M73" s="68" t="s">
        <v>84</v>
      </c>
      <c r="N73" s="20">
        <v>2075600</v>
      </c>
      <c r="O73" s="20" t="s">
        <v>37</v>
      </c>
      <c r="P73" s="20">
        <v>370167.53</v>
      </c>
      <c r="Q73" s="20" t="s">
        <v>37</v>
      </c>
      <c r="R73" s="20" t="s">
        <v>37</v>
      </c>
      <c r="S73" s="56">
        <f t="shared" si="3"/>
        <v>370167.53</v>
      </c>
      <c r="T73" s="56">
        <f t="shared" si="4"/>
        <v>1705432.47</v>
      </c>
      <c r="U73" s="58" t="s">
        <v>37</v>
      </c>
      <c r="V73" s="64">
        <f t="shared" si="5"/>
        <v>17.834242146849103</v>
      </c>
    </row>
    <row r="74" spans="1:22" s="13" customFormat="1" ht="21.75" customHeight="1" outlineLevel="1" thickBot="1">
      <c r="A74" s="109" t="s">
        <v>85</v>
      </c>
      <c r="B74" s="109"/>
      <c r="C74" s="16"/>
      <c r="D74" s="66" t="s">
        <v>40</v>
      </c>
      <c r="E74" s="66" t="s">
        <v>50</v>
      </c>
      <c r="F74" s="66" t="s">
        <v>51</v>
      </c>
      <c r="G74" s="101" t="s">
        <v>52</v>
      </c>
      <c r="H74" s="101"/>
      <c r="I74" s="101"/>
      <c r="J74" s="101"/>
      <c r="K74" s="101" t="s">
        <v>86</v>
      </c>
      <c r="L74" s="101"/>
      <c r="M74" s="68" t="s">
        <v>87</v>
      </c>
      <c r="N74" s="20">
        <v>626800</v>
      </c>
      <c r="O74" s="20" t="s">
        <v>37</v>
      </c>
      <c r="P74" s="20">
        <v>106423.13</v>
      </c>
      <c r="Q74" s="20" t="s">
        <v>37</v>
      </c>
      <c r="R74" s="20" t="s">
        <v>37</v>
      </c>
      <c r="S74" s="56">
        <f t="shared" si="3"/>
        <v>106423.13</v>
      </c>
      <c r="T74" s="56">
        <f t="shared" si="4"/>
        <v>520376.87</v>
      </c>
      <c r="U74" s="58" t="s">
        <v>37</v>
      </c>
      <c r="V74" s="64">
        <f t="shared" si="5"/>
        <v>16.97880185067007</v>
      </c>
    </row>
    <row r="75" spans="1:22" s="13" customFormat="1" ht="21.75" customHeight="1" outlineLevel="1" thickBot="1">
      <c r="A75" s="109" t="s">
        <v>197</v>
      </c>
      <c r="B75" s="109"/>
      <c r="C75" s="16"/>
      <c r="D75" s="76">
        <v>791</v>
      </c>
      <c r="E75" s="76" t="s">
        <v>50</v>
      </c>
      <c r="F75" s="76" t="s">
        <v>51</v>
      </c>
      <c r="G75" s="101" t="s">
        <v>52</v>
      </c>
      <c r="H75" s="101"/>
      <c r="I75" s="101"/>
      <c r="J75" s="101"/>
      <c r="K75" s="101" t="s">
        <v>53</v>
      </c>
      <c r="L75" s="101"/>
      <c r="M75" s="68" t="s">
        <v>168</v>
      </c>
      <c r="N75" s="20">
        <v>5000</v>
      </c>
      <c r="O75" s="20" t="s">
        <v>37</v>
      </c>
      <c r="P75" s="20">
        <v>0</v>
      </c>
      <c r="Q75" s="20" t="s">
        <v>37</v>
      </c>
      <c r="R75" s="20" t="s">
        <v>37</v>
      </c>
      <c r="S75" s="56">
        <f t="shared" si="3"/>
        <v>0</v>
      </c>
      <c r="T75" s="56">
        <f t="shared" si="4"/>
        <v>5000</v>
      </c>
      <c r="U75" s="58" t="s">
        <v>37</v>
      </c>
      <c r="V75" s="64">
        <f t="shared" si="5"/>
        <v>0</v>
      </c>
    </row>
    <row r="76" spans="1:22" s="13" customFormat="1" ht="11.25" customHeight="1" outlineLevel="1" thickBot="1">
      <c r="A76" s="109" t="s">
        <v>54</v>
      </c>
      <c r="B76" s="109"/>
      <c r="C76" s="16"/>
      <c r="D76" s="66" t="s">
        <v>40</v>
      </c>
      <c r="E76" s="66" t="s">
        <v>50</v>
      </c>
      <c r="F76" s="66" t="s">
        <v>51</v>
      </c>
      <c r="G76" s="101" t="s">
        <v>52</v>
      </c>
      <c r="H76" s="101"/>
      <c r="I76" s="101"/>
      <c r="J76" s="101"/>
      <c r="K76" s="101" t="s">
        <v>55</v>
      </c>
      <c r="L76" s="101"/>
      <c r="M76" s="68" t="s">
        <v>56</v>
      </c>
      <c r="N76" s="20">
        <v>105000</v>
      </c>
      <c r="O76" s="20" t="s">
        <v>37</v>
      </c>
      <c r="P76" s="20">
        <v>38246.66</v>
      </c>
      <c r="Q76" s="20" t="s">
        <v>37</v>
      </c>
      <c r="R76" s="20" t="s">
        <v>37</v>
      </c>
      <c r="S76" s="56">
        <f t="shared" si="3"/>
        <v>38246.66</v>
      </c>
      <c r="T76" s="56">
        <f t="shared" si="4"/>
        <v>66753.34</v>
      </c>
      <c r="U76" s="58" t="s">
        <v>37</v>
      </c>
      <c r="V76" s="64">
        <f t="shared" si="5"/>
        <v>36.42539047619048</v>
      </c>
    </row>
    <row r="77" spans="1:22" s="13" customFormat="1" ht="11.25" customHeight="1" outlineLevel="1" thickBot="1">
      <c r="A77" s="109" t="s">
        <v>200</v>
      </c>
      <c r="B77" s="109"/>
      <c r="C77" s="16"/>
      <c r="D77" s="76" t="s">
        <v>40</v>
      </c>
      <c r="E77" s="76" t="s">
        <v>50</v>
      </c>
      <c r="F77" s="76" t="s">
        <v>51</v>
      </c>
      <c r="G77" s="101" t="s">
        <v>52</v>
      </c>
      <c r="H77" s="101"/>
      <c r="I77" s="101"/>
      <c r="J77" s="101"/>
      <c r="K77" s="101" t="s">
        <v>55</v>
      </c>
      <c r="L77" s="101"/>
      <c r="M77" s="68" t="s">
        <v>170</v>
      </c>
      <c r="N77" s="20">
        <v>10000</v>
      </c>
      <c r="O77" s="20" t="s">
        <v>37</v>
      </c>
      <c r="P77" s="20">
        <v>3000</v>
      </c>
      <c r="Q77" s="20" t="s">
        <v>37</v>
      </c>
      <c r="R77" s="20" t="s">
        <v>37</v>
      </c>
      <c r="S77" s="56">
        <f t="shared" si="3"/>
        <v>3000</v>
      </c>
      <c r="T77" s="56">
        <f t="shared" si="4"/>
        <v>7000</v>
      </c>
      <c r="U77" s="58" t="s">
        <v>37</v>
      </c>
      <c r="V77" s="64">
        <f t="shared" si="5"/>
        <v>30</v>
      </c>
    </row>
    <row r="78" spans="1:22" s="13" customFormat="1" ht="11.25" customHeight="1" outlineLevel="1" thickBot="1">
      <c r="A78" s="109" t="s">
        <v>199</v>
      </c>
      <c r="B78" s="109"/>
      <c r="C78" s="16"/>
      <c r="D78" s="76" t="s">
        <v>40</v>
      </c>
      <c r="E78" s="76" t="s">
        <v>50</v>
      </c>
      <c r="F78" s="76" t="s">
        <v>51</v>
      </c>
      <c r="G78" s="101" t="s">
        <v>52</v>
      </c>
      <c r="H78" s="101"/>
      <c r="I78" s="101"/>
      <c r="J78" s="101"/>
      <c r="K78" s="101" t="s">
        <v>55</v>
      </c>
      <c r="L78" s="101"/>
      <c r="M78" s="68" t="s">
        <v>171</v>
      </c>
      <c r="N78" s="20">
        <v>40000</v>
      </c>
      <c r="O78" s="20" t="s">
        <v>37</v>
      </c>
      <c r="P78" s="20">
        <v>0</v>
      </c>
      <c r="Q78" s="20" t="s">
        <v>37</v>
      </c>
      <c r="R78" s="20" t="s">
        <v>37</v>
      </c>
      <c r="S78" s="56">
        <f>P78</f>
        <v>0</v>
      </c>
      <c r="T78" s="56">
        <f>N78-S78</f>
        <v>40000</v>
      </c>
      <c r="U78" s="58" t="s">
        <v>37</v>
      </c>
      <c r="V78" s="64">
        <f t="shared" si="5"/>
        <v>0</v>
      </c>
    </row>
    <row r="79" spans="1:22" s="13" customFormat="1" ht="11.25" customHeight="1" outlineLevel="1" thickBot="1">
      <c r="A79" s="109" t="s">
        <v>66</v>
      </c>
      <c r="B79" s="109"/>
      <c r="C79" s="16"/>
      <c r="D79" s="76" t="s">
        <v>40</v>
      </c>
      <c r="E79" s="76" t="s">
        <v>50</v>
      </c>
      <c r="F79" s="76" t="s">
        <v>51</v>
      </c>
      <c r="G79" s="101" t="s">
        <v>52</v>
      </c>
      <c r="H79" s="101"/>
      <c r="I79" s="101"/>
      <c r="J79" s="101"/>
      <c r="K79" s="101" t="s">
        <v>55</v>
      </c>
      <c r="L79" s="101"/>
      <c r="M79" s="68" t="s">
        <v>198</v>
      </c>
      <c r="N79" s="20">
        <v>100</v>
      </c>
      <c r="O79" s="20" t="s">
        <v>37</v>
      </c>
      <c r="P79" s="20">
        <v>0</v>
      </c>
      <c r="Q79" s="20" t="s">
        <v>37</v>
      </c>
      <c r="R79" s="20" t="s">
        <v>37</v>
      </c>
      <c r="S79" s="56">
        <f>P79</f>
        <v>0</v>
      </c>
      <c r="T79" s="56">
        <f>N79-S79</f>
        <v>100</v>
      </c>
      <c r="U79" s="58" t="s">
        <v>37</v>
      </c>
      <c r="V79" s="64">
        <f t="shared" si="5"/>
        <v>0</v>
      </c>
    </row>
    <row r="80" spans="1:22" s="13" customFormat="1" ht="11.25" customHeight="1" outlineLevel="1" thickBot="1">
      <c r="A80" s="109" t="s">
        <v>54</v>
      </c>
      <c r="B80" s="109"/>
      <c r="C80" s="16"/>
      <c r="D80" s="76" t="s">
        <v>40</v>
      </c>
      <c r="E80" s="76" t="s">
        <v>50</v>
      </c>
      <c r="F80" s="76" t="s">
        <v>51</v>
      </c>
      <c r="G80" s="101" t="s">
        <v>52</v>
      </c>
      <c r="H80" s="101"/>
      <c r="I80" s="101"/>
      <c r="J80" s="101"/>
      <c r="K80" s="101" t="s">
        <v>59</v>
      </c>
      <c r="L80" s="101"/>
      <c r="M80" s="68" t="s">
        <v>56</v>
      </c>
      <c r="N80" s="20">
        <v>1000</v>
      </c>
      <c r="O80" s="20"/>
      <c r="P80" s="20">
        <v>131.5</v>
      </c>
      <c r="Q80" s="20" t="s">
        <v>37</v>
      </c>
      <c r="R80" s="20" t="s">
        <v>37</v>
      </c>
      <c r="S80" s="56">
        <f>P80</f>
        <v>131.5</v>
      </c>
      <c r="T80" s="56">
        <f>N80-S80</f>
        <v>868.5</v>
      </c>
      <c r="U80" s="58" t="s">
        <v>37</v>
      </c>
      <c r="V80" s="64">
        <f t="shared" si="5"/>
        <v>13.15</v>
      </c>
    </row>
    <row r="81" spans="1:22" s="13" customFormat="1" ht="11.25" customHeight="1" outlineLevel="1" thickBot="1">
      <c r="A81" s="109" t="s">
        <v>201</v>
      </c>
      <c r="B81" s="109"/>
      <c r="C81" s="16"/>
      <c r="D81" s="66" t="s">
        <v>40</v>
      </c>
      <c r="E81" s="66" t="s">
        <v>50</v>
      </c>
      <c r="F81" s="66" t="s">
        <v>51</v>
      </c>
      <c r="G81" s="101" t="s">
        <v>52</v>
      </c>
      <c r="H81" s="101"/>
      <c r="I81" s="101"/>
      <c r="J81" s="101"/>
      <c r="K81" s="101" t="s">
        <v>59</v>
      </c>
      <c r="L81" s="101"/>
      <c r="M81" s="68" t="s">
        <v>169</v>
      </c>
      <c r="N81" s="20">
        <v>350000</v>
      </c>
      <c r="O81" s="20" t="s">
        <v>37</v>
      </c>
      <c r="P81" s="20">
        <v>227191.56</v>
      </c>
      <c r="Q81" s="20" t="s">
        <v>37</v>
      </c>
      <c r="R81" s="20" t="s">
        <v>37</v>
      </c>
      <c r="S81" s="56">
        <f t="shared" si="3"/>
        <v>227191.56</v>
      </c>
      <c r="T81" s="56">
        <f t="shared" si="4"/>
        <v>122808.44</v>
      </c>
      <c r="U81" s="58" t="s">
        <v>37</v>
      </c>
      <c r="V81" s="64">
        <f t="shared" si="5"/>
        <v>64.91187428571429</v>
      </c>
    </row>
    <row r="82" spans="1:22" s="13" customFormat="1" ht="11.25" customHeight="1" outlineLevel="1" thickBot="1">
      <c r="A82" s="109" t="s">
        <v>202</v>
      </c>
      <c r="B82" s="109"/>
      <c r="C82" s="16"/>
      <c r="D82" s="76" t="s">
        <v>40</v>
      </c>
      <c r="E82" s="76" t="s">
        <v>50</v>
      </c>
      <c r="F82" s="76" t="s">
        <v>51</v>
      </c>
      <c r="G82" s="101" t="s">
        <v>52</v>
      </c>
      <c r="H82" s="101"/>
      <c r="I82" s="101"/>
      <c r="J82" s="101"/>
      <c r="K82" s="101" t="s">
        <v>59</v>
      </c>
      <c r="L82" s="101"/>
      <c r="M82" s="68" t="s">
        <v>190</v>
      </c>
      <c r="N82" s="20">
        <v>4500</v>
      </c>
      <c r="O82" s="20" t="s">
        <v>37</v>
      </c>
      <c r="P82" s="20">
        <v>712.32</v>
      </c>
      <c r="Q82" s="20" t="s">
        <v>37</v>
      </c>
      <c r="R82" s="20" t="s">
        <v>37</v>
      </c>
      <c r="S82" s="56">
        <f>P82</f>
        <v>712.32</v>
      </c>
      <c r="T82" s="56">
        <f>N82-S82</f>
        <v>3787.68</v>
      </c>
      <c r="U82" s="58" t="s">
        <v>37</v>
      </c>
      <c r="V82" s="64">
        <f t="shared" si="5"/>
        <v>15.829333333333333</v>
      </c>
    </row>
    <row r="83" spans="1:22" s="13" customFormat="1" ht="11.25" customHeight="1" outlineLevel="1" thickBot="1">
      <c r="A83" s="109" t="s">
        <v>203</v>
      </c>
      <c r="B83" s="109"/>
      <c r="C83" s="16"/>
      <c r="D83" s="76" t="s">
        <v>40</v>
      </c>
      <c r="E83" s="76" t="s">
        <v>50</v>
      </c>
      <c r="F83" s="76" t="s">
        <v>51</v>
      </c>
      <c r="G83" s="101" t="s">
        <v>52</v>
      </c>
      <c r="H83" s="101"/>
      <c r="I83" s="101"/>
      <c r="J83" s="101"/>
      <c r="K83" s="101" t="s">
        <v>59</v>
      </c>
      <c r="L83" s="101"/>
      <c r="M83" s="68" t="s">
        <v>191</v>
      </c>
      <c r="N83" s="20">
        <v>45000</v>
      </c>
      <c r="O83" s="20" t="s">
        <v>37</v>
      </c>
      <c r="P83" s="20">
        <v>6249.56</v>
      </c>
      <c r="Q83" s="20" t="s">
        <v>37</v>
      </c>
      <c r="R83" s="20" t="s">
        <v>37</v>
      </c>
      <c r="S83" s="56">
        <f>P83</f>
        <v>6249.56</v>
      </c>
      <c r="T83" s="56">
        <f>N83-S83</f>
        <v>38750.44</v>
      </c>
      <c r="U83" s="58" t="s">
        <v>37</v>
      </c>
      <c r="V83" s="64">
        <f t="shared" si="5"/>
        <v>13.88791111111111</v>
      </c>
    </row>
    <row r="84" spans="1:22" s="13" customFormat="1" ht="11.25" customHeight="1" outlineLevel="1" thickBot="1">
      <c r="A84" s="109" t="s">
        <v>204</v>
      </c>
      <c r="B84" s="109"/>
      <c r="C84" s="16"/>
      <c r="D84" s="76" t="s">
        <v>40</v>
      </c>
      <c r="E84" s="76" t="s">
        <v>50</v>
      </c>
      <c r="F84" s="76" t="s">
        <v>51</v>
      </c>
      <c r="G84" s="101" t="s">
        <v>52</v>
      </c>
      <c r="H84" s="101"/>
      <c r="I84" s="101"/>
      <c r="J84" s="101"/>
      <c r="K84" s="101" t="s">
        <v>59</v>
      </c>
      <c r="L84" s="101"/>
      <c r="M84" s="68" t="s">
        <v>192</v>
      </c>
      <c r="N84" s="20">
        <v>1500</v>
      </c>
      <c r="O84" s="20" t="s">
        <v>37</v>
      </c>
      <c r="P84" s="20">
        <v>196.9</v>
      </c>
      <c r="Q84" s="20" t="s">
        <v>37</v>
      </c>
      <c r="R84" s="20" t="s">
        <v>37</v>
      </c>
      <c r="S84" s="56">
        <f>P84</f>
        <v>196.9</v>
      </c>
      <c r="T84" s="56">
        <f>N84-S84</f>
        <v>1303.1</v>
      </c>
      <c r="U84" s="58" t="s">
        <v>37</v>
      </c>
      <c r="V84" s="64">
        <f t="shared" si="5"/>
        <v>13.126666666666667</v>
      </c>
    </row>
    <row r="85" spans="1:22" s="13" customFormat="1" ht="11.25" customHeight="1" outlineLevel="1" thickBot="1">
      <c r="A85" s="109" t="s">
        <v>205</v>
      </c>
      <c r="B85" s="109"/>
      <c r="C85" s="16"/>
      <c r="D85" s="76" t="s">
        <v>40</v>
      </c>
      <c r="E85" s="76" t="s">
        <v>50</v>
      </c>
      <c r="F85" s="76" t="s">
        <v>51</v>
      </c>
      <c r="G85" s="101" t="s">
        <v>52</v>
      </c>
      <c r="H85" s="101"/>
      <c r="I85" s="101"/>
      <c r="J85" s="101"/>
      <c r="K85" s="101" t="s">
        <v>59</v>
      </c>
      <c r="L85" s="101"/>
      <c r="M85" s="68" t="s">
        <v>193</v>
      </c>
      <c r="N85" s="20">
        <v>15000</v>
      </c>
      <c r="O85" s="20" t="s">
        <v>37</v>
      </c>
      <c r="P85" s="20">
        <v>0</v>
      </c>
      <c r="Q85" s="20"/>
      <c r="R85" s="20" t="s">
        <v>37</v>
      </c>
      <c r="S85" s="56">
        <f>P85</f>
        <v>0</v>
      </c>
      <c r="T85" s="56">
        <f>N85-S85</f>
        <v>15000</v>
      </c>
      <c r="U85" s="58" t="s">
        <v>37</v>
      </c>
      <c r="V85" s="64">
        <f t="shared" si="5"/>
        <v>0</v>
      </c>
    </row>
    <row r="86" spans="1:22" s="13" customFormat="1" ht="11.25" customHeight="1" outlineLevel="1" thickBot="1">
      <c r="A86" s="109" t="s">
        <v>185</v>
      </c>
      <c r="B86" s="109"/>
      <c r="C86" s="16"/>
      <c r="D86" s="76" t="s">
        <v>40</v>
      </c>
      <c r="E86" s="76" t="s">
        <v>50</v>
      </c>
      <c r="F86" s="76" t="s">
        <v>51</v>
      </c>
      <c r="G86" s="101" t="s">
        <v>52</v>
      </c>
      <c r="H86" s="101"/>
      <c r="I86" s="101"/>
      <c r="J86" s="101"/>
      <c r="K86" s="101" t="s">
        <v>59</v>
      </c>
      <c r="L86" s="101"/>
      <c r="M86" s="68" t="s">
        <v>186</v>
      </c>
      <c r="N86" s="20">
        <v>5000</v>
      </c>
      <c r="O86" s="20" t="s">
        <v>37</v>
      </c>
      <c r="P86" s="20">
        <v>0</v>
      </c>
      <c r="Q86" s="20"/>
      <c r="R86" s="20" t="s">
        <v>37</v>
      </c>
      <c r="S86" s="56">
        <f>P86</f>
        <v>0</v>
      </c>
      <c r="T86" s="56">
        <f>N86-S86</f>
        <v>5000</v>
      </c>
      <c r="U86" s="58" t="s">
        <v>37</v>
      </c>
      <c r="V86" s="64">
        <f t="shared" si="5"/>
        <v>0</v>
      </c>
    </row>
    <row r="87" spans="1:22" s="13" customFormat="1" ht="24.75" customHeight="1" outlineLevel="1" thickBot="1">
      <c r="A87" s="109" t="s">
        <v>200</v>
      </c>
      <c r="B87" s="109"/>
      <c r="C87" s="16"/>
      <c r="D87" s="66" t="s">
        <v>40</v>
      </c>
      <c r="E87" s="66" t="s">
        <v>50</v>
      </c>
      <c r="F87" s="66" t="s">
        <v>51</v>
      </c>
      <c r="G87" s="101" t="s">
        <v>52</v>
      </c>
      <c r="H87" s="101"/>
      <c r="I87" s="101"/>
      <c r="J87" s="101"/>
      <c r="K87" s="101" t="s">
        <v>59</v>
      </c>
      <c r="L87" s="101"/>
      <c r="M87" s="68" t="s">
        <v>170</v>
      </c>
      <c r="N87" s="20">
        <v>22000</v>
      </c>
      <c r="O87" s="20" t="s">
        <v>37</v>
      </c>
      <c r="P87" s="20">
        <v>0</v>
      </c>
      <c r="Q87" s="20"/>
      <c r="R87" s="20" t="s">
        <v>37</v>
      </c>
      <c r="S87" s="56">
        <f t="shared" si="3"/>
        <v>0</v>
      </c>
      <c r="T87" s="56">
        <f t="shared" si="4"/>
        <v>22000</v>
      </c>
      <c r="U87" s="58" t="s">
        <v>37</v>
      </c>
      <c r="V87" s="64">
        <f t="shared" si="5"/>
        <v>0</v>
      </c>
    </row>
    <row r="88" spans="1:22" s="13" customFormat="1" ht="12.75" customHeight="1" outlineLevel="1" thickBot="1">
      <c r="A88" s="109" t="s">
        <v>206</v>
      </c>
      <c r="B88" s="109"/>
      <c r="C88" s="16"/>
      <c r="D88" s="66" t="s">
        <v>40</v>
      </c>
      <c r="E88" s="66" t="s">
        <v>50</v>
      </c>
      <c r="F88" s="66" t="s">
        <v>51</v>
      </c>
      <c r="G88" s="101" t="s">
        <v>52</v>
      </c>
      <c r="H88" s="101"/>
      <c r="I88" s="101"/>
      <c r="J88" s="101"/>
      <c r="K88" s="101" t="s">
        <v>59</v>
      </c>
      <c r="L88" s="101"/>
      <c r="M88" s="68" t="s">
        <v>183</v>
      </c>
      <c r="N88" s="20">
        <v>20000</v>
      </c>
      <c r="O88" s="20" t="s">
        <v>37</v>
      </c>
      <c r="P88" s="20">
        <v>0</v>
      </c>
      <c r="Q88" s="20"/>
      <c r="R88" s="20" t="s">
        <v>37</v>
      </c>
      <c r="S88" s="56">
        <f t="shared" si="3"/>
        <v>0</v>
      </c>
      <c r="T88" s="56">
        <f t="shared" si="4"/>
        <v>20000</v>
      </c>
      <c r="U88" s="58" t="s">
        <v>37</v>
      </c>
      <c r="V88" s="64">
        <f t="shared" si="5"/>
        <v>0</v>
      </c>
    </row>
    <row r="89" spans="1:22" s="13" customFormat="1" ht="12.75" customHeight="1" outlineLevel="1" thickBot="1">
      <c r="A89" s="109" t="s">
        <v>208</v>
      </c>
      <c r="B89" s="109"/>
      <c r="C89" s="16"/>
      <c r="D89" s="76" t="s">
        <v>40</v>
      </c>
      <c r="E89" s="76" t="s">
        <v>50</v>
      </c>
      <c r="F89" s="76" t="s">
        <v>51</v>
      </c>
      <c r="G89" s="101" t="s">
        <v>52</v>
      </c>
      <c r="H89" s="101"/>
      <c r="I89" s="101"/>
      <c r="J89" s="101"/>
      <c r="K89" s="101" t="s">
        <v>59</v>
      </c>
      <c r="L89" s="101"/>
      <c r="M89" s="68" t="s">
        <v>207</v>
      </c>
      <c r="N89" s="20">
        <v>25000</v>
      </c>
      <c r="O89" s="20"/>
      <c r="P89" s="20">
        <v>5592.4</v>
      </c>
      <c r="Q89" s="20"/>
      <c r="R89" s="20" t="s">
        <v>37</v>
      </c>
      <c r="S89" s="56">
        <f>P89</f>
        <v>5592.4</v>
      </c>
      <c r="T89" s="56">
        <f>N89-S89</f>
        <v>19407.6</v>
      </c>
      <c r="U89" s="58" t="s">
        <v>37</v>
      </c>
      <c r="V89" s="64">
        <f t="shared" si="5"/>
        <v>22.3696</v>
      </c>
    </row>
    <row r="90" spans="1:22" s="13" customFormat="1" ht="12.75" customHeight="1" outlineLevel="1" thickBot="1">
      <c r="A90" s="109" t="s">
        <v>210</v>
      </c>
      <c r="B90" s="109"/>
      <c r="C90" s="16"/>
      <c r="D90" s="76" t="s">
        <v>40</v>
      </c>
      <c r="E90" s="76" t="s">
        <v>50</v>
      </c>
      <c r="F90" s="76" t="s">
        <v>51</v>
      </c>
      <c r="G90" s="101" t="s">
        <v>52</v>
      </c>
      <c r="H90" s="101"/>
      <c r="I90" s="101"/>
      <c r="J90" s="101"/>
      <c r="K90" s="101" t="s">
        <v>59</v>
      </c>
      <c r="L90" s="101"/>
      <c r="M90" s="68" t="s">
        <v>209</v>
      </c>
      <c r="N90" s="20">
        <v>10000</v>
      </c>
      <c r="O90" s="20" t="s">
        <v>37</v>
      </c>
      <c r="P90" s="20">
        <v>0</v>
      </c>
      <c r="Q90" s="20"/>
      <c r="R90" s="20" t="s">
        <v>37</v>
      </c>
      <c r="S90" s="56">
        <f>P90</f>
        <v>0</v>
      </c>
      <c r="T90" s="56">
        <f>N90-S90</f>
        <v>10000</v>
      </c>
      <c r="U90" s="58" t="s">
        <v>37</v>
      </c>
      <c r="V90" s="64">
        <f t="shared" si="5"/>
        <v>0</v>
      </c>
    </row>
    <row r="91" spans="1:22" s="13" customFormat="1" ht="12.75" customHeight="1" outlineLevel="1" thickBot="1">
      <c r="A91" s="109" t="s">
        <v>212</v>
      </c>
      <c r="B91" s="109"/>
      <c r="C91" s="16"/>
      <c r="D91" s="77" t="s">
        <v>40</v>
      </c>
      <c r="E91" s="77" t="s">
        <v>50</v>
      </c>
      <c r="F91" s="77" t="s">
        <v>51</v>
      </c>
      <c r="G91" s="101" t="s">
        <v>52</v>
      </c>
      <c r="H91" s="101"/>
      <c r="I91" s="101"/>
      <c r="J91" s="101"/>
      <c r="K91" s="101" t="s">
        <v>59</v>
      </c>
      <c r="L91" s="101"/>
      <c r="M91" s="68" t="s">
        <v>211</v>
      </c>
      <c r="N91" s="20"/>
      <c r="O91" s="20" t="s">
        <v>37</v>
      </c>
      <c r="P91" s="20">
        <v>0</v>
      </c>
      <c r="Q91" s="20"/>
      <c r="R91" s="20" t="s">
        <v>37</v>
      </c>
      <c r="S91" s="56">
        <f>P91</f>
        <v>0</v>
      </c>
      <c r="T91" s="56">
        <f>N91-S91</f>
        <v>0</v>
      </c>
      <c r="U91" s="58" t="s">
        <v>37</v>
      </c>
      <c r="V91" s="64" t="e">
        <f t="shared" si="5"/>
        <v>#DIV/0!</v>
      </c>
    </row>
    <row r="92" spans="1:22" s="13" customFormat="1" ht="21.75" customHeight="1" outlineLevel="1" thickBot="1">
      <c r="A92" s="109" t="s">
        <v>66</v>
      </c>
      <c r="B92" s="109"/>
      <c r="C92" s="16"/>
      <c r="D92" s="66" t="s">
        <v>40</v>
      </c>
      <c r="E92" s="66" t="s">
        <v>50</v>
      </c>
      <c r="F92" s="66" t="s">
        <v>51</v>
      </c>
      <c r="G92" s="101" t="s">
        <v>52</v>
      </c>
      <c r="H92" s="101"/>
      <c r="I92" s="101"/>
      <c r="J92" s="101"/>
      <c r="K92" s="101" t="s">
        <v>59</v>
      </c>
      <c r="L92" s="101"/>
      <c r="M92" s="68" t="s">
        <v>172</v>
      </c>
      <c r="N92" s="20">
        <v>249900</v>
      </c>
      <c r="O92" s="20" t="s">
        <v>37</v>
      </c>
      <c r="P92" s="20">
        <v>92027.5</v>
      </c>
      <c r="Q92" s="20" t="s">
        <v>37</v>
      </c>
      <c r="R92" s="20" t="s">
        <v>37</v>
      </c>
      <c r="S92" s="56">
        <f t="shared" si="3"/>
        <v>92027.5</v>
      </c>
      <c r="T92" s="56">
        <f t="shared" si="4"/>
        <v>157872.5</v>
      </c>
      <c r="U92" s="58" t="s">
        <v>37</v>
      </c>
      <c r="V92" s="64">
        <f t="shared" si="5"/>
        <v>36.825730292116845</v>
      </c>
    </row>
    <row r="93" spans="1:22" s="13" customFormat="1" ht="26.25" customHeight="1" outlineLevel="1" thickBot="1">
      <c r="A93" s="109" t="s">
        <v>173</v>
      </c>
      <c r="B93" s="109"/>
      <c r="C93" s="16"/>
      <c r="D93" s="66" t="s">
        <v>40</v>
      </c>
      <c r="E93" s="66" t="s">
        <v>50</v>
      </c>
      <c r="F93" s="66" t="s">
        <v>51</v>
      </c>
      <c r="G93" s="101" t="s">
        <v>52</v>
      </c>
      <c r="H93" s="101"/>
      <c r="I93" s="101"/>
      <c r="J93" s="101"/>
      <c r="K93" s="101" t="s">
        <v>88</v>
      </c>
      <c r="L93" s="101"/>
      <c r="M93" s="68" t="s">
        <v>174</v>
      </c>
      <c r="N93" s="20">
        <v>35000</v>
      </c>
      <c r="O93" s="20" t="s">
        <v>37</v>
      </c>
      <c r="P93" s="20">
        <v>7896</v>
      </c>
      <c r="Q93" s="20" t="s">
        <v>37</v>
      </c>
      <c r="R93" s="20" t="s">
        <v>37</v>
      </c>
      <c r="S93" s="56">
        <f t="shared" si="3"/>
        <v>7896</v>
      </c>
      <c r="T93" s="56">
        <f t="shared" si="4"/>
        <v>27104</v>
      </c>
      <c r="U93" s="58" t="s">
        <v>37</v>
      </c>
      <c r="V93" s="64">
        <f t="shared" si="5"/>
        <v>22.56</v>
      </c>
    </row>
    <row r="94" spans="1:22" s="13" customFormat="1" ht="12" customHeight="1" outlineLevel="1" thickBot="1">
      <c r="A94" s="109" t="s">
        <v>213</v>
      </c>
      <c r="B94" s="109"/>
      <c r="C94" s="16"/>
      <c r="D94" s="66" t="s">
        <v>40</v>
      </c>
      <c r="E94" s="66" t="s">
        <v>50</v>
      </c>
      <c r="F94" s="66" t="s">
        <v>51</v>
      </c>
      <c r="G94" s="101" t="s">
        <v>52</v>
      </c>
      <c r="H94" s="101"/>
      <c r="I94" s="101"/>
      <c r="J94" s="101"/>
      <c r="K94" s="101" t="s">
        <v>89</v>
      </c>
      <c r="L94" s="101"/>
      <c r="M94" s="68" t="s">
        <v>174</v>
      </c>
      <c r="N94" s="20">
        <v>8000</v>
      </c>
      <c r="O94" s="20" t="s">
        <v>37</v>
      </c>
      <c r="P94" s="20">
        <v>2800</v>
      </c>
      <c r="Q94" s="20" t="s">
        <v>37</v>
      </c>
      <c r="R94" s="20" t="s">
        <v>37</v>
      </c>
      <c r="S94" s="56">
        <f t="shared" si="3"/>
        <v>2800</v>
      </c>
      <c r="T94" s="56">
        <f t="shared" si="4"/>
        <v>5200</v>
      </c>
      <c r="U94" s="58" t="s">
        <v>37</v>
      </c>
      <c r="V94" s="64">
        <f t="shared" si="5"/>
        <v>35</v>
      </c>
    </row>
    <row r="95" spans="1:22" s="13" customFormat="1" ht="11.25" customHeight="1" outlineLevel="1">
      <c r="A95" s="109" t="s">
        <v>213</v>
      </c>
      <c r="B95" s="109"/>
      <c r="C95" s="16"/>
      <c r="D95" s="77" t="s">
        <v>40</v>
      </c>
      <c r="E95" s="77" t="s">
        <v>50</v>
      </c>
      <c r="F95" s="77" t="s">
        <v>51</v>
      </c>
      <c r="G95" s="101" t="s">
        <v>52</v>
      </c>
      <c r="H95" s="101"/>
      <c r="I95" s="101"/>
      <c r="J95" s="101"/>
      <c r="K95" s="101" t="s">
        <v>89</v>
      </c>
      <c r="L95" s="101"/>
      <c r="M95" s="68" t="s">
        <v>214</v>
      </c>
      <c r="N95" s="20">
        <v>1000</v>
      </c>
      <c r="O95" s="20" t="s">
        <v>37</v>
      </c>
      <c r="P95" s="20">
        <v>253.37</v>
      </c>
      <c r="Q95" s="20" t="s">
        <v>37</v>
      </c>
      <c r="R95" s="20" t="s">
        <v>37</v>
      </c>
      <c r="S95" s="56">
        <f>P95</f>
        <v>253.37</v>
      </c>
      <c r="T95" s="56">
        <f>N95-S95</f>
        <v>746.63</v>
      </c>
      <c r="U95" s="58" t="s">
        <v>37</v>
      </c>
      <c r="V95" s="64">
        <f t="shared" si="5"/>
        <v>25.337</v>
      </c>
    </row>
    <row r="96" spans="1:22" s="65" customFormat="1" ht="11.25" customHeight="1" outlineLevel="1" thickBot="1">
      <c r="A96" s="113" t="s">
        <v>175</v>
      </c>
      <c r="B96" s="113"/>
      <c r="C96" s="70"/>
      <c r="D96" s="71"/>
      <c r="E96" s="71" t="s">
        <v>90</v>
      </c>
      <c r="F96" s="71"/>
      <c r="G96" s="112"/>
      <c r="H96" s="112"/>
      <c r="I96" s="112"/>
      <c r="J96" s="112"/>
      <c r="K96" s="112"/>
      <c r="L96" s="112"/>
      <c r="M96" s="72"/>
      <c r="N96" s="64">
        <f>SUM(N97)</f>
        <v>0</v>
      </c>
      <c r="O96" s="64" t="s">
        <v>37</v>
      </c>
      <c r="P96" s="64">
        <f>SUM(P97)</f>
        <v>0</v>
      </c>
      <c r="Q96" s="64" t="s">
        <v>37</v>
      </c>
      <c r="R96" s="64" t="s">
        <v>37</v>
      </c>
      <c r="S96" s="64">
        <f>SUM(S97)</f>
        <v>0</v>
      </c>
      <c r="T96" s="64">
        <f>SUM(T97)</f>
        <v>0</v>
      </c>
      <c r="U96" s="73" t="s">
        <v>37</v>
      </c>
      <c r="V96" s="64" t="e">
        <f t="shared" si="5"/>
        <v>#DIV/0!</v>
      </c>
    </row>
    <row r="97" spans="1:22" s="13" customFormat="1" ht="24" customHeight="1" outlineLevel="1" thickBot="1">
      <c r="A97" s="109" t="s">
        <v>176</v>
      </c>
      <c r="B97" s="109"/>
      <c r="C97" s="16"/>
      <c r="D97" s="66" t="s">
        <v>40</v>
      </c>
      <c r="E97" s="66" t="s">
        <v>90</v>
      </c>
      <c r="F97" s="66" t="s">
        <v>51</v>
      </c>
      <c r="G97" s="101" t="s">
        <v>177</v>
      </c>
      <c r="H97" s="101"/>
      <c r="I97" s="101"/>
      <c r="J97" s="101"/>
      <c r="K97" s="101" t="s">
        <v>59</v>
      </c>
      <c r="L97" s="101"/>
      <c r="M97" s="68" t="s">
        <v>178</v>
      </c>
      <c r="N97" s="20">
        <v>0</v>
      </c>
      <c r="O97" s="20"/>
      <c r="P97" s="20">
        <v>0</v>
      </c>
      <c r="Q97" s="20" t="s">
        <v>37</v>
      </c>
      <c r="R97" s="20" t="s">
        <v>37</v>
      </c>
      <c r="S97" s="56">
        <f aca="true" t="shared" si="6" ref="S97:S103">P97</f>
        <v>0</v>
      </c>
      <c r="T97" s="56">
        <f aca="true" t="shared" si="7" ref="T97:T103">N97-S97</f>
        <v>0</v>
      </c>
      <c r="U97" s="58" t="s">
        <v>37</v>
      </c>
      <c r="V97" s="64" t="e">
        <f t="shared" si="5"/>
        <v>#DIV/0!</v>
      </c>
    </row>
    <row r="98" spans="1:22" s="65" customFormat="1" ht="11.25" customHeight="1" outlineLevel="1" thickBot="1">
      <c r="A98" s="113" t="s">
        <v>179</v>
      </c>
      <c r="B98" s="113"/>
      <c r="C98" s="70"/>
      <c r="D98" s="71"/>
      <c r="E98" s="71" t="s">
        <v>124</v>
      </c>
      <c r="F98" s="71"/>
      <c r="G98" s="112"/>
      <c r="H98" s="112"/>
      <c r="I98" s="112"/>
      <c r="J98" s="112"/>
      <c r="K98" s="112"/>
      <c r="L98" s="112"/>
      <c r="M98" s="72"/>
      <c r="N98" s="64">
        <f>SUM(N99)</f>
        <v>70000</v>
      </c>
      <c r="O98" s="64" t="s">
        <v>37</v>
      </c>
      <c r="P98" s="64">
        <f>SUM(P99)</f>
        <v>0</v>
      </c>
      <c r="Q98" s="64" t="s">
        <v>37</v>
      </c>
      <c r="R98" s="64" t="s">
        <v>37</v>
      </c>
      <c r="S98" s="62">
        <f t="shared" si="6"/>
        <v>0</v>
      </c>
      <c r="T98" s="64">
        <f>SUM(T99)</f>
        <v>70000</v>
      </c>
      <c r="U98" s="73" t="s">
        <v>37</v>
      </c>
      <c r="V98" s="64">
        <f t="shared" si="5"/>
        <v>0</v>
      </c>
    </row>
    <row r="99" spans="1:22" s="13" customFormat="1" ht="11.25" customHeight="1" outlineLevel="1">
      <c r="A99" s="109" t="s">
        <v>180</v>
      </c>
      <c r="B99" s="109"/>
      <c r="C99" s="16"/>
      <c r="D99" s="66" t="s">
        <v>40</v>
      </c>
      <c r="E99" s="66" t="s">
        <v>124</v>
      </c>
      <c r="F99" s="66" t="s">
        <v>125</v>
      </c>
      <c r="G99" s="101" t="s">
        <v>126</v>
      </c>
      <c r="H99" s="101"/>
      <c r="I99" s="101"/>
      <c r="J99" s="101"/>
      <c r="K99" s="101" t="s">
        <v>127</v>
      </c>
      <c r="L99" s="101"/>
      <c r="M99" s="68" t="s">
        <v>178</v>
      </c>
      <c r="N99" s="20">
        <v>70000</v>
      </c>
      <c r="O99" s="20" t="s">
        <v>37</v>
      </c>
      <c r="P99" s="20">
        <v>0</v>
      </c>
      <c r="Q99" s="20" t="s">
        <v>37</v>
      </c>
      <c r="R99" s="20" t="s">
        <v>37</v>
      </c>
      <c r="S99" s="56">
        <f t="shared" si="6"/>
        <v>0</v>
      </c>
      <c r="T99" s="56">
        <f t="shared" si="7"/>
        <v>70000</v>
      </c>
      <c r="U99" s="58" t="s">
        <v>37</v>
      </c>
      <c r="V99" s="20">
        <f t="shared" si="5"/>
        <v>0</v>
      </c>
    </row>
    <row r="100" spans="1:22" s="65" customFormat="1" ht="11.25" customHeight="1" outlineLevel="1" thickBot="1">
      <c r="A100" s="113" t="s">
        <v>181</v>
      </c>
      <c r="B100" s="113"/>
      <c r="C100" s="70"/>
      <c r="D100" s="71"/>
      <c r="E100" s="71" t="s">
        <v>58</v>
      </c>
      <c r="F100" s="71"/>
      <c r="G100" s="112"/>
      <c r="H100" s="112"/>
      <c r="I100" s="112"/>
      <c r="J100" s="112"/>
      <c r="K100" s="112"/>
      <c r="L100" s="112"/>
      <c r="M100" s="72"/>
      <c r="N100" s="64">
        <f>SUM(N101:N105)</f>
        <v>0</v>
      </c>
      <c r="O100" s="64" t="s">
        <v>37</v>
      </c>
      <c r="P100" s="64">
        <f>SUM(P101:P105)</f>
        <v>0</v>
      </c>
      <c r="Q100" s="64" t="s">
        <v>37</v>
      </c>
      <c r="R100" s="64" t="s">
        <v>37</v>
      </c>
      <c r="S100" s="64">
        <f>SUM(S101:S105)</f>
        <v>0</v>
      </c>
      <c r="T100" s="64">
        <f>SUM(T101:T105)</f>
        <v>0</v>
      </c>
      <c r="U100" s="73" t="s">
        <v>37</v>
      </c>
      <c r="V100" s="64" t="e">
        <f t="shared" si="5"/>
        <v>#DIV/0!</v>
      </c>
    </row>
    <row r="101" spans="1:22" s="65" customFormat="1" ht="11.25" customHeight="1" outlineLevel="1" thickBot="1">
      <c r="A101" s="109" t="s">
        <v>57</v>
      </c>
      <c r="B101" s="109"/>
      <c r="C101" s="16"/>
      <c r="D101" s="75" t="s">
        <v>40</v>
      </c>
      <c r="E101" s="75" t="s">
        <v>58</v>
      </c>
      <c r="F101" s="75" t="s">
        <v>51</v>
      </c>
      <c r="G101" s="101" t="s">
        <v>182</v>
      </c>
      <c r="H101" s="101"/>
      <c r="I101" s="101"/>
      <c r="J101" s="101"/>
      <c r="K101" s="101" t="s">
        <v>59</v>
      </c>
      <c r="L101" s="101"/>
      <c r="M101" s="68" t="s">
        <v>183</v>
      </c>
      <c r="N101" s="20">
        <v>0</v>
      </c>
      <c r="O101" s="20" t="s">
        <v>37</v>
      </c>
      <c r="P101" s="20">
        <v>0</v>
      </c>
      <c r="Q101" s="20" t="s">
        <v>37</v>
      </c>
      <c r="R101" s="20" t="s">
        <v>37</v>
      </c>
      <c r="S101" s="56">
        <f t="shared" si="6"/>
        <v>0</v>
      </c>
      <c r="T101" s="56">
        <f t="shared" si="7"/>
        <v>0</v>
      </c>
      <c r="U101" s="58" t="s">
        <v>37</v>
      </c>
      <c r="V101" s="64" t="e">
        <f t="shared" si="5"/>
        <v>#DIV/0!</v>
      </c>
    </row>
    <row r="102" spans="1:22" s="65" customFormat="1" ht="11.25" customHeight="1" outlineLevel="1" thickBot="1">
      <c r="A102" s="109" t="s">
        <v>57</v>
      </c>
      <c r="B102" s="109"/>
      <c r="C102" s="16"/>
      <c r="D102" s="75" t="s">
        <v>40</v>
      </c>
      <c r="E102" s="75" t="s">
        <v>58</v>
      </c>
      <c r="F102" s="75" t="s">
        <v>51</v>
      </c>
      <c r="G102" s="101" t="s">
        <v>184</v>
      </c>
      <c r="H102" s="101"/>
      <c r="I102" s="101"/>
      <c r="J102" s="101"/>
      <c r="K102" s="101" t="s">
        <v>59</v>
      </c>
      <c r="L102" s="101"/>
      <c r="M102" s="68" t="s">
        <v>183</v>
      </c>
      <c r="N102" s="20">
        <v>0</v>
      </c>
      <c r="O102" s="20" t="s">
        <v>37</v>
      </c>
      <c r="P102" s="20">
        <v>0</v>
      </c>
      <c r="Q102" s="20"/>
      <c r="R102" s="20" t="s">
        <v>37</v>
      </c>
      <c r="S102" s="56">
        <f t="shared" si="6"/>
        <v>0</v>
      </c>
      <c r="T102" s="56">
        <f t="shared" si="7"/>
        <v>0</v>
      </c>
      <c r="U102" s="58" t="s">
        <v>37</v>
      </c>
      <c r="V102" s="64" t="e">
        <f t="shared" si="5"/>
        <v>#DIV/0!</v>
      </c>
    </row>
    <row r="103" spans="1:22" s="65" customFormat="1" ht="11.25" customHeight="1" outlineLevel="1" thickBot="1">
      <c r="A103" s="109" t="s">
        <v>185</v>
      </c>
      <c r="B103" s="109"/>
      <c r="C103" s="16"/>
      <c r="D103" s="75" t="s">
        <v>40</v>
      </c>
      <c r="E103" s="75" t="s">
        <v>58</v>
      </c>
      <c r="F103" s="75" t="s">
        <v>51</v>
      </c>
      <c r="G103" s="101" t="s">
        <v>60</v>
      </c>
      <c r="H103" s="101"/>
      <c r="I103" s="101"/>
      <c r="J103" s="101"/>
      <c r="K103" s="101" t="s">
        <v>59</v>
      </c>
      <c r="L103" s="101"/>
      <c r="M103" s="68" t="s">
        <v>186</v>
      </c>
      <c r="N103" s="20">
        <v>0</v>
      </c>
      <c r="O103" s="20" t="s">
        <v>37</v>
      </c>
      <c r="P103" s="20">
        <v>0</v>
      </c>
      <c r="Q103" s="20"/>
      <c r="R103" s="20" t="s">
        <v>37</v>
      </c>
      <c r="S103" s="56">
        <f t="shared" si="6"/>
        <v>0</v>
      </c>
      <c r="T103" s="56">
        <f t="shared" si="7"/>
        <v>0</v>
      </c>
      <c r="U103" s="58" t="s">
        <v>37</v>
      </c>
      <c r="V103" s="64" t="e">
        <f t="shared" si="5"/>
        <v>#DIV/0!</v>
      </c>
    </row>
    <row r="104" spans="1:22" s="13" customFormat="1" ht="11.25" customHeight="1" outlineLevel="1" thickBot="1">
      <c r="A104" s="109" t="s">
        <v>57</v>
      </c>
      <c r="B104" s="109"/>
      <c r="C104" s="16"/>
      <c r="D104" s="66" t="s">
        <v>40</v>
      </c>
      <c r="E104" s="66" t="s">
        <v>58</v>
      </c>
      <c r="F104" s="66" t="s">
        <v>51</v>
      </c>
      <c r="G104" s="101" t="s">
        <v>60</v>
      </c>
      <c r="H104" s="101"/>
      <c r="I104" s="101"/>
      <c r="J104" s="101"/>
      <c r="K104" s="101" t="s">
        <v>59</v>
      </c>
      <c r="L104" s="101"/>
      <c r="M104" s="68" t="s">
        <v>183</v>
      </c>
      <c r="N104" s="20">
        <v>0</v>
      </c>
      <c r="O104" s="20" t="s">
        <v>37</v>
      </c>
      <c r="P104" s="20">
        <v>0</v>
      </c>
      <c r="Q104" s="20" t="s">
        <v>37</v>
      </c>
      <c r="R104" s="20" t="s">
        <v>37</v>
      </c>
      <c r="S104" s="56">
        <f>P104</f>
        <v>0</v>
      </c>
      <c r="T104" s="56">
        <f>N104-S104</f>
        <v>0</v>
      </c>
      <c r="U104" s="58" t="s">
        <v>37</v>
      </c>
      <c r="V104" s="64" t="e">
        <f t="shared" si="5"/>
        <v>#DIV/0!</v>
      </c>
    </row>
    <row r="105" spans="1:22" s="13" customFormat="1" ht="21.75" customHeight="1" outlineLevel="1">
      <c r="A105" s="109" t="s">
        <v>61</v>
      </c>
      <c r="B105" s="109"/>
      <c r="C105" s="16"/>
      <c r="D105" s="66" t="s">
        <v>40</v>
      </c>
      <c r="E105" s="66" t="s">
        <v>58</v>
      </c>
      <c r="F105" s="66" t="s">
        <v>51</v>
      </c>
      <c r="G105" s="101" t="s">
        <v>60</v>
      </c>
      <c r="H105" s="101"/>
      <c r="I105" s="101"/>
      <c r="J105" s="101"/>
      <c r="K105" s="101" t="s">
        <v>59</v>
      </c>
      <c r="L105" s="101"/>
      <c r="M105" s="68" t="s">
        <v>187</v>
      </c>
      <c r="N105" s="20">
        <v>0</v>
      </c>
      <c r="O105" s="20" t="s">
        <v>37</v>
      </c>
      <c r="P105" s="20">
        <v>0</v>
      </c>
      <c r="Q105" s="20" t="s">
        <v>37</v>
      </c>
      <c r="R105" s="20" t="s">
        <v>37</v>
      </c>
      <c r="S105" s="56">
        <f>P105</f>
        <v>0</v>
      </c>
      <c r="T105" s="56">
        <f>N105-S105</f>
        <v>0</v>
      </c>
      <c r="U105" s="58" t="s">
        <v>37</v>
      </c>
      <c r="V105" s="64" t="e">
        <f t="shared" si="5"/>
        <v>#DIV/0!</v>
      </c>
    </row>
    <row r="106" spans="1:22" s="65" customFormat="1" ht="11.25" customHeight="1" outlineLevel="1" thickBot="1">
      <c r="A106" s="113" t="s">
        <v>188</v>
      </c>
      <c r="B106" s="113"/>
      <c r="C106" s="70"/>
      <c r="D106" s="71"/>
      <c r="E106" s="71" t="s">
        <v>82</v>
      </c>
      <c r="F106" s="71"/>
      <c r="G106" s="112"/>
      <c r="H106" s="112"/>
      <c r="I106" s="112"/>
      <c r="J106" s="112"/>
      <c r="K106" s="112"/>
      <c r="L106" s="112"/>
      <c r="M106" s="72"/>
      <c r="N106" s="64">
        <f>SUM(N107:N115)</f>
        <v>220000</v>
      </c>
      <c r="O106" s="64" t="s">
        <v>37</v>
      </c>
      <c r="P106" s="64">
        <f>SUM(P107:P115)</f>
        <v>53709.54</v>
      </c>
      <c r="Q106" s="64" t="s">
        <v>37</v>
      </c>
      <c r="R106" s="64" t="s">
        <v>37</v>
      </c>
      <c r="S106" s="64">
        <f>SUM(S107:S115)</f>
        <v>53709.54</v>
      </c>
      <c r="T106" s="64">
        <f>SUM(T107:T115)</f>
        <v>166290.46000000002</v>
      </c>
      <c r="U106" s="73" t="s">
        <v>37</v>
      </c>
      <c r="V106" s="64">
        <f t="shared" si="5"/>
        <v>24.413427272727272</v>
      </c>
    </row>
    <row r="107" spans="1:22" s="13" customFormat="1" ht="11.25" customHeight="1" outlineLevel="1" thickBot="1">
      <c r="A107" s="109" t="s">
        <v>80</v>
      </c>
      <c r="B107" s="109"/>
      <c r="C107" s="16"/>
      <c r="D107" s="66" t="s">
        <v>40</v>
      </c>
      <c r="E107" s="66" t="s">
        <v>82</v>
      </c>
      <c r="F107" s="66" t="s">
        <v>51</v>
      </c>
      <c r="G107" s="101" t="s">
        <v>189</v>
      </c>
      <c r="H107" s="101"/>
      <c r="I107" s="101"/>
      <c r="J107" s="101"/>
      <c r="K107" s="101" t="s">
        <v>83</v>
      </c>
      <c r="L107" s="101"/>
      <c r="M107" s="68" t="s">
        <v>84</v>
      </c>
      <c r="N107" s="20">
        <v>129700</v>
      </c>
      <c r="O107" s="20" t="s">
        <v>37</v>
      </c>
      <c r="P107" s="20">
        <v>36621.15</v>
      </c>
      <c r="Q107" s="20" t="s">
        <v>37</v>
      </c>
      <c r="R107" s="20" t="s">
        <v>37</v>
      </c>
      <c r="S107" s="56">
        <f aca="true" t="shared" si="8" ref="S107:S115">P107</f>
        <v>36621.15</v>
      </c>
      <c r="T107" s="56">
        <f aca="true" t="shared" si="9" ref="T107:T115">N107-S107</f>
        <v>93078.85</v>
      </c>
      <c r="U107" s="58" t="s">
        <v>37</v>
      </c>
      <c r="V107" s="64">
        <f aca="true" t="shared" si="10" ref="V107:V116">S107*100/N107</f>
        <v>28.23527370855821</v>
      </c>
    </row>
    <row r="108" spans="1:22" s="13" customFormat="1" ht="21.75" customHeight="1" outlineLevel="1" thickBot="1">
      <c r="A108" s="109" t="s">
        <v>85</v>
      </c>
      <c r="B108" s="109"/>
      <c r="C108" s="16"/>
      <c r="D108" s="66" t="s">
        <v>40</v>
      </c>
      <c r="E108" s="66" t="s">
        <v>82</v>
      </c>
      <c r="F108" s="66" t="s">
        <v>51</v>
      </c>
      <c r="G108" s="101" t="s">
        <v>189</v>
      </c>
      <c r="H108" s="101"/>
      <c r="I108" s="101"/>
      <c r="J108" s="101"/>
      <c r="K108" s="101" t="s">
        <v>53</v>
      </c>
      <c r="L108" s="101"/>
      <c r="M108" s="68" t="s">
        <v>65</v>
      </c>
      <c r="N108" s="20">
        <v>2000</v>
      </c>
      <c r="O108" s="20" t="s">
        <v>37</v>
      </c>
      <c r="P108" s="20">
        <v>0</v>
      </c>
      <c r="Q108" s="20" t="s">
        <v>37</v>
      </c>
      <c r="R108" s="20" t="s">
        <v>37</v>
      </c>
      <c r="S108" s="56">
        <f t="shared" si="8"/>
        <v>0</v>
      </c>
      <c r="T108" s="56">
        <f t="shared" si="9"/>
        <v>2000</v>
      </c>
      <c r="U108" s="58" t="s">
        <v>37</v>
      </c>
      <c r="V108" s="64">
        <f t="shared" si="10"/>
        <v>0</v>
      </c>
    </row>
    <row r="109" spans="1:22" s="13" customFormat="1" ht="11.25" customHeight="1" outlineLevel="1" thickBot="1">
      <c r="A109" s="109" t="s">
        <v>85</v>
      </c>
      <c r="B109" s="109"/>
      <c r="C109" s="16"/>
      <c r="D109" s="92" t="s">
        <v>40</v>
      </c>
      <c r="E109" s="92" t="s">
        <v>82</v>
      </c>
      <c r="F109" s="92" t="s">
        <v>51</v>
      </c>
      <c r="G109" s="101" t="s">
        <v>189</v>
      </c>
      <c r="H109" s="101"/>
      <c r="I109" s="101"/>
      <c r="J109" s="101"/>
      <c r="K109" s="101" t="s">
        <v>86</v>
      </c>
      <c r="L109" s="101"/>
      <c r="M109" s="68" t="s">
        <v>87</v>
      </c>
      <c r="N109" s="20">
        <v>39200</v>
      </c>
      <c r="O109" s="20" t="s">
        <v>37</v>
      </c>
      <c r="P109" s="20">
        <v>12088.39</v>
      </c>
      <c r="Q109" s="20" t="s">
        <v>37</v>
      </c>
      <c r="R109" s="20" t="s">
        <v>37</v>
      </c>
      <c r="S109" s="56">
        <f>P109</f>
        <v>12088.39</v>
      </c>
      <c r="T109" s="56">
        <f>N109-S109</f>
        <v>27111.61</v>
      </c>
      <c r="U109" s="58" t="s">
        <v>37</v>
      </c>
      <c r="V109" s="64">
        <f>S109*100/N109</f>
        <v>30.837729591836734</v>
      </c>
    </row>
    <row r="110" spans="1:22" s="13" customFormat="1" ht="11.25" customHeight="1" outlineLevel="1" thickBot="1">
      <c r="A110" s="170" t="s">
        <v>249</v>
      </c>
      <c r="B110" s="171"/>
      <c r="C110" s="16"/>
      <c r="D110" s="92" t="s">
        <v>40</v>
      </c>
      <c r="E110" s="92" t="s">
        <v>82</v>
      </c>
      <c r="F110" s="92" t="s">
        <v>51</v>
      </c>
      <c r="G110" s="92" t="s">
        <v>189</v>
      </c>
      <c r="H110" s="92"/>
      <c r="I110" s="92"/>
      <c r="J110" s="92"/>
      <c r="K110" s="92" t="s">
        <v>55</v>
      </c>
      <c r="L110" s="92"/>
      <c r="M110" s="68" t="s">
        <v>56</v>
      </c>
      <c r="N110" s="20">
        <v>6000</v>
      </c>
      <c r="O110" s="20" t="s">
        <v>37</v>
      </c>
      <c r="P110" s="20">
        <v>0</v>
      </c>
      <c r="Q110" s="20" t="s">
        <v>37</v>
      </c>
      <c r="R110" s="20" t="s">
        <v>37</v>
      </c>
      <c r="S110" s="56">
        <f>P110</f>
        <v>0</v>
      </c>
      <c r="T110" s="56">
        <f>N110-S110</f>
        <v>6000</v>
      </c>
      <c r="U110" s="58" t="s">
        <v>37</v>
      </c>
      <c r="V110" s="64">
        <f>S110*100/N110</f>
        <v>0</v>
      </c>
    </row>
    <row r="111" spans="1:22" s="13" customFormat="1" ht="11.25" customHeight="1" outlineLevel="1" thickBot="1">
      <c r="A111" s="109" t="s">
        <v>61</v>
      </c>
      <c r="B111" s="109"/>
      <c r="C111" s="16"/>
      <c r="D111" s="77" t="s">
        <v>40</v>
      </c>
      <c r="E111" s="77" t="s">
        <v>82</v>
      </c>
      <c r="F111" s="77" t="s">
        <v>51</v>
      </c>
      <c r="G111" s="101" t="s">
        <v>189</v>
      </c>
      <c r="H111" s="101"/>
      <c r="I111" s="101"/>
      <c r="J111" s="101"/>
      <c r="K111" s="101" t="s">
        <v>59</v>
      </c>
      <c r="L111" s="101"/>
      <c r="M111" s="68" t="s">
        <v>187</v>
      </c>
      <c r="N111" s="20">
        <v>10000</v>
      </c>
      <c r="O111" s="20" t="s">
        <v>37</v>
      </c>
      <c r="P111" s="20">
        <v>0</v>
      </c>
      <c r="Q111" s="20" t="s">
        <v>37</v>
      </c>
      <c r="R111" s="20" t="s">
        <v>37</v>
      </c>
      <c r="S111" s="56">
        <f>P111</f>
        <v>0</v>
      </c>
      <c r="T111" s="56">
        <f>N111-S111</f>
        <v>10000</v>
      </c>
      <c r="U111" s="58" t="s">
        <v>37</v>
      </c>
      <c r="V111" s="64">
        <f t="shared" si="10"/>
        <v>0</v>
      </c>
    </row>
    <row r="112" spans="1:22" s="13" customFormat="1" ht="11.25" customHeight="1" outlineLevel="1" thickBot="1">
      <c r="A112" s="109" t="s">
        <v>201</v>
      </c>
      <c r="B112" s="109"/>
      <c r="C112" s="16"/>
      <c r="D112" s="75" t="s">
        <v>40</v>
      </c>
      <c r="E112" s="75" t="s">
        <v>82</v>
      </c>
      <c r="F112" s="75" t="s">
        <v>51</v>
      </c>
      <c r="G112" s="101" t="s">
        <v>189</v>
      </c>
      <c r="H112" s="101"/>
      <c r="I112" s="101"/>
      <c r="J112" s="101"/>
      <c r="K112" s="101" t="s">
        <v>59</v>
      </c>
      <c r="L112" s="101"/>
      <c r="M112" s="68" t="s">
        <v>169</v>
      </c>
      <c r="N112" s="20">
        <v>5000</v>
      </c>
      <c r="O112" s="20" t="s">
        <v>37</v>
      </c>
      <c r="P112" s="20">
        <v>5000</v>
      </c>
      <c r="Q112" s="20" t="s">
        <v>37</v>
      </c>
      <c r="R112" s="20" t="s">
        <v>37</v>
      </c>
      <c r="S112" s="56">
        <f>P112</f>
        <v>5000</v>
      </c>
      <c r="T112" s="56">
        <f>N112-S112</f>
        <v>0</v>
      </c>
      <c r="U112" s="58" t="s">
        <v>37</v>
      </c>
      <c r="V112" s="64">
        <f t="shared" si="10"/>
        <v>100</v>
      </c>
    </row>
    <row r="113" spans="1:22" s="13" customFormat="1" ht="11.25" customHeight="1" outlineLevel="1" thickBot="1">
      <c r="A113" s="109" t="s">
        <v>202</v>
      </c>
      <c r="B113" s="109"/>
      <c r="C113" s="16"/>
      <c r="D113" s="75" t="s">
        <v>40</v>
      </c>
      <c r="E113" s="75" t="s">
        <v>82</v>
      </c>
      <c r="F113" s="75" t="s">
        <v>51</v>
      </c>
      <c r="G113" s="101" t="s">
        <v>189</v>
      </c>
      <c r="H113" s="101"/>
      <c r="I113" s="101"/>
      <c r="J113" s="101"/>
      <c r="K113" s="101" t="s">
        <v>59</v>
      </c>
      <c r="L113" s="101"/>
      <c r="M113" s="68" t="s">
        <v>190</v>
      </c>
      <c r="N113" s="20">
        <v>100</v>
      </c>
      <c r="O113" s="20" t="s">
        <v>37</v>
      </c>
      <c r="P113" s="20">
        <v>0</v>
      </c>
      <c r="Q113" s="20" t="s">
        <v>37</v>
      </c>
      <c r="R113" s="20" t="s">
        <v>37</v>
      </c>
      <c r="S113" s="56">
        <f>P113</f>
        <v>0</v>
      </c>
      <c r="T113" s="56">
        <f>N113-S113</f>
        <v>100</v>
      </c>
      <c r="U113" s="58" t="s">
        <v>37</v>
      </c>
      <c r="V113" s="64">
        <f t="shared" si="10"/>
        <v>0</v>
      </c>
    </row>
    <row r="114" spans="1:22" s="13" customFormat="1" ht="11.25" customHeight="1" outlineLevel="1" thickBot="1">
      <c r="A114" s="109" t="s">
        <v>203</v>
      </c>
      <c r="B114" s="109"/>
      <c r="C114" s="16"/>
      <c r="D114" s="66" t="s">
        <v>40</v>
      </c>
      <c r="E114" s="66" t="s">
        <v>82</v>
      </c>
      <c r="F114" s="66" t="s">
        <v>51</v>
      </c>
      <c r="G114" s="101" t="s">
        <v>189</v>
      </c>
      <c r="H114" s="101"/>
      <c r="I114" s="101"/>
      <c r="J114" s="101"/>
      <c r="K114" s="101" t="s">
        <v>55</v>
      </c>
      <c r="L114" s="101"/>
      <c r="M114" s="68" t="s">
        <v>191</v>
      </c>
      <c r="N114" s="20">
        <v>2000</v>
      </c>
      <c r="O114" s="20" t="s">
        <v>37</v>
      </c>
      <c r="P114" s="20">
        <v>0</v>
      </c>
      <c r="Q114" s="20" t="s">
        <v>37</v>
      </c>
      <c r="R114" s="20" t="s">
        <v>37</v>
      </c>
      <c r="S114" s="56">
        <f t="shared" si="8"/>
        <v>0</v>
      </c>
      <c r="T114" s="56">
        <f t="shared" si="9"/>
        <v>2000</v>
      </c>
      <c r="U114" s="58" t="s">
        <v>37</v>
      </c>
      <c r="V114" s="64">
        <f t="shared" si="10"/>
        <v>0</v>
      </c>
    </row>
    <row r="115" spans="1:22" s="13" customFormat="1" ht="21.75" customHeight="1" outlineLevel="1">
      <c r="A115" s="109" t="s">
        <v>66</v>
      </c>
      <c r="B115" s="109"/>
      <c r="C115" s="16"/>
      <c r="D115" s="66" t="s">
        <v>40</v>
      </c>
      <c r="E115" s="66" t="s">
        <v>82</v>
      </c>
      <c r="F115" s="66" t="s">
        <v>51</v>
      </c>
      <c r="G115" s="101" t="s">
        <v>189</v>
      </c>
      <c r="H115" s="101"/>
      <c r="I115" s="101"/>
      <c r="J115" s="101"/>
      <c r="K115" s="101" t="s">
        <v>59</v>
      </c>
      <c r="L115" s="101"/>
      <c r="M115" s="68" t="s">
        <v>172</v>
      </c>
      <c r="N115" s="20">
        <v>26000</v>
      </c>
      <c r="O115" s="20" t="s">
        <v>37</v>
      </c>
      <c r="P115" s="20">
        <v>0</v>
      </c>
      <c r="Q115" s="20" t="s">
        <v>37</v>
      </c>
      <c r="R115" s="20" t="s">
        <v>37</v>
      </c>
      <c r="S115" s="56">
        <f t="shared" si="8"/>
        <v>0</v>
      </c>
      <c r="T115" s="56">
        <f t="shared" si="9"/>
        <v>26000</v>
      </c>
      <c r="U115" s="58" t="s">
        <v>37</v>
      </c>
      <c r="V115" s="64">
        <f t="shared" si="10"/>
        <v>0</v>
      </c>
    </row>
    <row r="116" spans="1:22" s="13" customFormat="1" ht="25.5" customHeight="1" outlineLevel="1" thickBot="1">
      <c r="A116" s="162" t="s">
        <v>250</v>
      </c>
      <c r="B116" s="163"/>
      <c r="C116" s="70"/>
      <c r="D116" s="93"/>
      <c r="E116" s="93" t="s">
        <v>251</v>
      </c>
      <c r="F116" s="93"/>
      <c r="G116" s="112"/>
      <c r="H116" s="112"/>
      <c r="I116" s="112"/>
      <c r="J116" s="112"/>
      <c r="K116" s="112"/>
      <c r="L116" s="112"/>
      <c r="M116" s="72"/>
      <c r="N116" s="64">
        <f>SUM(N117:N118)</f>
        <v>110000</v>
      </c>
      <c r="O116" s="64"/>
      <c r="P116" s="64">
        <f>SUM(P117:P118)</f>
        <v>30504</v>
      </c>
      <c r="Q116" s="64"/>
      <c r="R116" s="64"/>
      <c r="S116" s="64">
        <f>SUM(S117:S118)</f>
        <v>30504</v>
      </c>
      <c r="T116" s="64">
        <f>SUM(T117:T118)</f>
        <v>79496</v>
      </c>
      <c r="U116" s="73"/>
      <c r="V116" s="64">
        <f t="shared" si="10"/>
        <v>27.73090909090909</v>
      </c>
    </row>
    <row r="117" spans="1:22" s="13" customFormat="1" ht="13.5" customHeight="1" outlineLevel="1" thickBot="1">
      <c r="A117" s="114" t="s">
        <v>253</v>
      </c>
      <c r="B117" s="115"/>
      <c r="C117" s="16"/>
      <c r="D117" s="92" t="s">
        <v>40</v>
      </c>
      <c r="E117" s="92" t="s">
        <v>251</v>
      </c>
      <c r="F117" s="92" t="s">
        <v>51</v>
      </c>
      <c r="G117" s="101" t="s">
        <v>252</v>
      </c>
      <c r="H117" s="101"/>
      <c r="I117" s="101"/>
      <c r="J117" s="101"/>
      <c r="K117" s="101" t="s">
        <v>59</v>
      </c>
      <c r="L117" s="101"/>
      <c r="M117" s="68" t="s">
        <v>183</v>
      </c>
      <c r="N117" s="20">
        <v>100000</v>
      </c>
      <c r="O117" s="20"/>
      <c r="P117" s="20">
        <v>30504</v>
      </c>
      <c r="Q117" s="20"/>
      <c r="R117" s="20"/>
      <c r="S117" s="56">
        <f>P117</f>
        <v>30504</v>
      </c>
      <c r="T117" s="56">
        <f>N117-S117</f>
        <v>69496</v>
      </c>
      <c r="U117" s="58"/>
      <c r="V117" s="64">
        <f>S117*100/N117</f>
        <v>30.504</v>
      </c>
    </row>
    <row r="118" spans="1:22" s="13" customFormat="1" ht="12.75" customHeight="1" outlineLevel="1">
      <c r="A118" s="114" t="s">
        <v>253</v>
      </c>
      <c r="B118" s="115"/>
      <c r="C118" s="16"/>
      <c r="D118" s="92" t="s">
        <v>40</v>
      </c>
      <c r="E118" s="92" t="s">
        <v>251</v>
      </c>
      <c r="F118" s="92" t="s">
        <v>51</v>
      </c>
      <c r="G118" s="101" t="s">
        <v>252</v>
      </c>
      <c r="H118" s="101"/>
      <c r="I118" s="101"/>
      <c r="J118" s="101"/>
      <c r="K118" s="101" t="s">
        <v>59</v>
      </c>
      <c r="L118" s="101"/>
      <c r="M118" s="68" t="s">
        <v>172</v>
      </c>
      <c r="N118" s="20">
        <v>10000</v>
      </c>
      <c r="O118" s="20"/>
      <c r="P118" s="20"/>
      <c r="Q118" s="20"/>
      <c r="R118" s="20"/>
      <c r="S118" s="56">
        <f>P118</f>
        <v>0</v>
      </c>
      <c r="T118" s="56">
        <f>N118-S118</f>
        <v>10000</v>
      </c>
      <c r="U118" s="58"/>
      <c r="V118" s="64">
        <f>S118*100/N118</f>
        <v>0</v>
      </c>
    </row>
    <row r="119" spans="1:22" s="65" customFormat="1" ht="11.25" customHeight="1" outlineLevel="1" thickBot="1">
      <c r="A119" s="113" t="s">
        <v>194</v>
      </c>
      <c r="B119" s="113"/>
      <c r="C119" s="70"/>
      <c r="D119" s="71"/>
      <c r="E119" s="71" t="s">
        <v>63</v>
      </c>
      <c r="F119" s="71"/>
      <c r="G119" s="112"/>
      <c r="H119" s="112"/>
      <c r="I119" s="112"/>
      <c r="J119" s="112"/>
      <c r="K119" s="112"/>
      <c r="L119" s="112"/>
      <c r="M119" s="72"/>
      <c r="N119" s="64">
        <f>SUM(N120:N128)</f>
        <v>3797200</v>
      </c>
      <c r="O119" s="64" t="s">
        <v>37</v>
      </c>
      <c r="P119" s="64">
        <f>SUM(P120:P128)</f>
        <v>361962</v>
      </c>
      <c r="Q119" s="64" t="s">
        <v>37</v>
      </c>
      <c r="R119" s="64" t="s">
        <v>37</v>
      </c>
      <c r="S119" s="64">
        <f>SUM(S120:S128)</f>
        <v>361962</v>
      </c>
      <c r="T119" s="64">
        <f>SUM(T120:T128)</f>
        <v>3435238</v>
      </c>
      <c r="U119" s="73" t="s">
        <v>37</v>
      </c>
      <c r="V119" s="64">
        <f>S119*100/N119</f>
        <v>9.532339618666386</v>
      </c>
    </row>
    <row r="120" spans="1:22" s="13" customFormat="1" ht="11.25" customHeight="1" outlineLevel="1" thickBot="1">
      <c r="A120" s="109" t="s">
        <v>62</v>
      </c>
      <c r="B120" s="109"/>
      <c r="C120" s="16"/>
      <c r="D120" s="75" t="s">
        <v>40</v>
      </c>
      <c r="E120" s="66" t="s">
        <v>63</v>
      </c>
      <c r="F120" s="66" t="s">
        <v>51</v>
      </c>
      <c r="G120" s="101" t="s">
        <v>64</v>
      </c>
      <c r="H120" s="101"/>
      <c r="I120" s="101"/>
      <c r="J120" s="101"/>
      <c r="K120" s="101" t="s">
        <v>59</v>
      </c>
      <c r="L120" s="101"/>
      <c r="M120" s="68" t="s">
        <v>193</v>
      </c>
      <c r="N120" s="20">
        <v>132200</v>
      </c>
      <c r="O120" s="20" t="s">
        <v>37</v>
      </c>
      <c r="P120" s="20">
        <v>132200</v>
      </c>
      <c r="Q120" s="20" t="s">
        <v>37</v>
      </c>
      <c r="R120" s="20" t="s">
        <v>37</v>
      </c>
      <c r="S120" s="56">
        <f aca="true" t="shared" si="11" ref="S120:S167">P120</f>
        <v>132200</v>
      </c>
      <c r="T120" s="56">
        <f aca="true" t="shared" si="12" ref="T120:T166">N120-S120</f>
        <v>0</v>
      </c>
      <c r="U120" s="58" t="s">
        <v>37</v>
      </c>
      <c r="V120" s="64">
        <f aca="true" t="shared" si="13" ref="V120:V128">S120*100/N120</f>
        <v>100</v>
      </c>
    </row>
    <row r="121" spans="1:22" s="13" customFormat="1" ht="25.5" customHeight="1" outlineLevel="1" thickBot="1">
      <c r="A121" s="134" t="s">
        <v>205</v>
      </c>
      <c r="B121" s="135"/>
      <c r="C121" s="16"/>
      <c r="D121" s="75" t="s">
        <v>40</v>
      </c>
      <c r="E121" s="75" t="s">
        <v>63</v>
      </c>
      <c r="F121" s="75" t="s">
        <v>51</v>
      </c>
      <c r="G121" s="101" t="s">
        <v>64</v>
      </c>
      <c r="H121" s="101"/>
      <c r="I121" s="101"/>
      <c r="J121" s="101"/>
      <c r="K121" s="101" t="s">
        <v>59</v>
      </c>
      <c r="L121" s="101"/>
      <c r="M121" s="68" t="s">
        <v>193</v>
      </c>
      <c r="N121" s="20">
        <v>465000</v>
      </c>
      <c r="O121" s="20" t="s">
        <v>37</v>
      </c>
      <c r="P121" s="20">
        <v>131800</v>
      </c>
      <c r="Q121" s="20" t="s">
        <v>37</v>
      </c>
      <c r="R121" s="20" t="s">
        <v>37</v>
      </c>
      <c r="S121" s="56">
        <f t="shared" si="11"/>
        <v>131800</v>
      </c>
      <c r="T121" s="56">
        <f t="shared" si="12"/>
        <v>333200</v>
      </c>
      <c r="U121" s="58" t="s">
        <v>37</v>
      </c>
      <c r="V121" s="64">
        <f t="shared" si="13"/>
        <v>28.344086021505376</v>
      </c>
    </row>
    <row r="122" spans="1:22" s="13" customFormat="1" ht="13.5" customHeight="1" outlineLevel="1" thickBot="1">
      <c r="A122" s="109" t="s">
        <v>185</v>
      </c>
      <c r="B122" s="109"/>
      <c r="C122" s="16"/>
      <c r="D122" s="75" t="s">
        <v>40</v>
      </c>
      <c r="E122" s="66" t="s">
        <v>63</v>
      </c>
      <c r="F122" s="66" t="s">
        <v>51</v>
      </c>
      <c r="G122" s="101" t="s">
        <v>64</v>
      </c>
      <c r="H122" s="101"/>
      <c r="I122" s="101"/>
      <c r="J122" s="101"/>
      <c r="K122" s="101" t="s">
        <v>59</v>
      </c>
      <c r="L122" s="101"/>
      <c r="M122" s="68" t="s">
        <v>186</v>
      </c>
      <c r="N122" s="20">
        <v>45000</v>
      </c>
      <c r="O122" s="20" t="s">
        <v>37</v>
      </c>
      <c r="P122" s="20">
        <v>0</v>
      </c>
      <c r="Q122" s="20" t="s">
        <v>37</v>
      </c>
      <c r="R122" s="20" t="s">
        <v>37</v>
      </c>
      <c r="S122" s="56">
        <f t="shared" si="11"/>
        <v>0</v>
      </c>
      <c r="T122" s="56">
        <f t="shared" si="12"/>
        <v>45000</v>
      </c>
      <c r="U122" s="58" t="s">
        <v>37</v>
      </c>
      <c r="V122" s="64">
        <f t="shared" si="13"/>
        <v>0</v>
      </c>
    </row>
    <row r="123" spans="1:22" s="13" customFormat="1" ht="11.25" customHeight="1" outlineLevel="1" thickBot="1">
      <c r="A123" s="109" t="s">
        <v>57</v>
      </c>
      <c r="B123" s="109"/>
      <c r="C123" s="16"/>
      <c r="D123" s="75" t="s">
        <v>40</v>
      </c>
      <c r="E123" s="66" t="s">
        <v>63</v>
      </c>
      <c r="F123" s="66" t="s">
        <v>51</v>
      </c>
      <c r="G123" s="101" t="s">
        <v>64</v>
      </c>
      <c r="H123" s="101"/>
      <c r="I123" s="101"/>
      <c r="J123" s="101"/>
      <c r="K123" s="101" t="s">
        <v>59</v>
      </c>
      <c r="L123" s="101"/>
      <c r="M123" s="68" t="s">
        <v>183</v>
      </c>
      <c r="N123" s="20">
        <v>0</v>
      </c>
      <c r="O123" s="20" t="s">
        <v>37</v>
      </c>
      <c r="P123" s="20">
        <v>0</v>
      </c>
      <c r="Q123" s="20" t="s">
        <v>37</v>
      </c>
      <c r="R123" s="20" t="s">
        <v>37</v>
      </c>
      <c r="S123" s="56">
        <f t="shared" si="11"/>
        <v>0</v>
      </c>
      <c r="T123" s="56">
        <f t="shared" si="12"/>
        <v>0</v>
      </c>
      <c r="U123" s="58" t="s">
        <v>37</v>
      </c>
      <c r="V123" s="64" t="e">
        <f t="shared" si="13"/>
        <v>#DIV/0!</v>
      </c>
    </row>
    <row r="124" spans="1:22" s="13" customFormat="1" ht="11.25" customHeight="1" outlineLevel="1" thickBot="1">
      <c r="A124" s="109" t="s">
        <v>66</v>
      </c>
      <c r="B124" s="109"/>
      <c r="C124" s="16"/>
      <c r="D124" s="77" t="s">
        <v>40</v>
      </c>
      <c r="E124" s="77" t="s">
        <v>63</v>
      </c>
      <c r="F124" s="77" t="s">
        <v>51</v>
      </c>
      <c r="G124" s="101" t="s">
        <v>64</v>
      </c>
      <c r="H124" s="101"/>
      <c r="I124" s="101"/>
      <c r="J124" s="101"/>
      <c r="K124" s="101" t="s">
        <v>59</v>
      </c>
      <c r="L124" s="101"/>
      <c r="M124" s="68" t="s">
        <v>172</v>
      </c>
      <c r="N124" s="20">
        <v>0</v>
      </c>
      <c r="O124" s="20" t="s">
        <v>37</v>
      </c>
      <c r="P124" s="20">
        <v>0</v>
      </c>
      <c r="Q124" s="20" t="s">
        <v>37</v>
      </c>
      <c r="R124" s="20" t="s">
        <v>37</v>
      </c>
      <c r="S124" s="56">
        <f>P124</f>
        <v>0</v>
      </c>
      <c r="T124" s="56">
        <f>N124-S124</f>
        <v>0</v>
      </c>
      <c r="U124" s="58" t="s">
        <v>37</v>
      </c>
      <c r="V124" s="64" t="e">
        <f t="shared" si="13"/>
        <v>#DIV/0!</v>
      </c>
    </row>
    <row r="125" spans="1:22" s="13" customFormat="1" ht="12.75" customHeight="1" outlineLevel="1" thickBot="1">
      <c r="A125" s="109" t="s">
        <v>185</v>
      </c>
      <c r="B125" s="109"/>
      <c r="C125" s="16"/>
      <c r="D125" s="75" t="s">
        <v>40</v>
      </c>
      <c r="E125" s="66" t="s">
        <v>63</v>
      </c>
      <c r="F125" s="66" t="s">
        <v>51</v>
      </c>
      <c r="G125" s="101" t="s">
        <v>267</v>
      </c>
      <c r="H125" s="101"/>
      <c r="I125" s="101"/>
      <c r="J125" s="101"/>
      <c r="K125" s="101" t="s">
        <v>59</v>
      </c>
      <c r="L125" s="101"/>
      <c r="M125" s="68" t="s">
        <v>186</v>
      </c>
      <c r="N125" s="20">
        <v>2955000</v>
      </c>
      <c r="O125" s="20" t="s">
        <v>37</v>
      </c>
      <c r="P125" s="20">
        <v>0</v>
      </c>
      <c r="Q125" s="20" t="s">
        <v>37</v>
      </c>
      <c r="R125" s="20" t="s">
        <v>37</v>
      </c>
      <c r="S125" s="56">
        <f t="shared" si="11"/>
        <v>0</v>
      </c>
      <c r="T125" s="56">
        <f t="shared" si="12"/>
        <v>2955000</v>
      </c>
      <c r="U125" s="58" t="s">
        <v>37</v>
      </c>
      <c r="V125" s="64">
        <f t="shared" si="13"/>
        <v>0</v>
      </c>
    </row>
    <row r="126" spans="1:22" s="13" customFormat="1" ht="12.75" customHeight="1" outlineLevel="1" thickBot="1">
      <c r="A126" s="109" t="s">
        <v>57</v>
      </c>
      <c r="B126" s="109"/>
      <c r="C126" s="16"/>
      <c r="D126" s="77" t="s">
        <v>40</v>
      </c>
      <c r="E126" s="77" t="s">
        <v>63</v>
      </c>
      <c r="F126" s="77" t="s">
        <v>51</v>
      </c>
      <c r="G126" s="101" t="s">
        <v>67</v>
      </c>
      <c r="H126" s="101"/>
      <c r="I126" s="101"/>
      <c r="J126" s="101"/>
      <c r="K126" s="101" t="s">
        <v>59</v>
      </c>
      <c r="L126" s="101"/>
      <c r="M126" s="68" t="s">
        <v>193</v>
      </c>
      <c r="N126" s="20">
        <v>200000</v>
      </c>
      <c r="O126" s="20" t="s">
        <v>37</v>
      </c>
      <c r="P126" s="20">
        <v>97962</v>
      </c>
      <c r="Q126" s="20" t="s">
        <v>37</v>
      </c>
      <c r="R126" s="20" t="s">
        <v>37</v>
      </c>
      <c r="S126" s="56">
        <f>P126</f>
        <v>97962</v>
      </c>
      <c r="T126" s="56">
        <f>N126-S126</f>
        <v>102038</v>
      </c>
      <c r="U126" s="58" t="s">
        <v>37</v>
      </c>
      <c r="V126" s="64">
        <f t="shared" si="13"/>
        <v>48.981</v>
      </c>
    </row>
    <row r="127" spans="1:22" s="13" customFormat="1" ht="11.25" customHeight="1" outlineLevel="1" thickBot="1">
      <c r="A127" s="109" t="s">
        <v>217</v>
      </c>
      <c r="B127" s="109"/>
      <c r="C127" s="16"/>
      <c r="D127" s="75" t="s">
        <v>40</v>
      </c>
      <c r="E127" s="66" t="s">
        <v>63</v>
      </c>
      <c r="F127" s="66" t="s">
        <v>51</v>
      </c>
      <c r="G127" s="101" t="s">
        <v>67</v>
      </c>
      <c r="H127" s="101"/>
      <c r="I127" s="101"/>
      <c r="J127" s="101"/>
      <c r="K127" s="101" t="s">
        <v>59</v>
      </c>
      <c r="L127" s="101"/>
      <c r="M127" s="68" t="s">
        <v>216</v>
      </c>
      <c r="N127" s="20">
        <v>0</v>
      </c>
      <c r="O127" s="20" t="s">
        <v>37</v>
      </c>
      <c r="P127" s="20">
        <v>0</v>
      </c>
      <c r="Q127" s="20" t="s">
        <v>37</v>
      </c>
      <c r="R127" s="20" t="s">
        <v>37</v>
      </c>
      <c r="S127" s="56">
        <f t="shared" si="11"/>
        <v>0</v>
      </c>
      <c r="T127" s="56">
        <f t="shared" si="12"/>
        <v>0</v>
      </c>
      <c r="U127" s="58" t="s">
        <v>37</v>
      </c>
      <c r="V127" s="64" t="e">
        <f t="shared" si="13"/>
        <v>#DIV/0!</v>
      </c>
    </row>
    <row r="128" spans="1:22" s="13" customFormat="1" ht="21.75" customHeight="1" outlineLevel="1">
      <c r="A128" s="109" t="s">
        <v>215</v>
      </c>
      <c r="B128" s="109"/>
      <c r="C128" s="16"/>
      <c r="D128" s="75" t="s">
        <v>40</v>
      </c>
      <c r="E128" s="66" t="s">
        <v>63</v>
      </c>
      <c r="F128" s="66" t="s">
        <v>51</v>
      </c>
      <c r="G128" s="101" t="s">
        <v>67</v>
      </c>
      <c r="H128" s="101"/>
      <c r="I128" s="101"/>
      <c r="J128" s="101"/>
      <c r="K128" s="101" t="s">
        <v>59</v>
      </c>
      <c r="L128" s="101"/>
      <c r="M128" s="68" t="s">
        <v>187</v>
      </c>
      <c r="N128" s="20">
        <v>0</v>
      </c>
      <c r="O128" s="20" t="s">
        <v>37</v>
      </c>
      <c r="P128" s="20">
        <v>0</v>
      </c>
      <c r="Q128" s="20" t="s">
        <v>37</v>
      </c>
      <c r="R128" s="20" t="s">
        <v>37</v>
      </c>
      <c r="S128" s="56">
        <f t="shared" si="11"/>
        <v>0</v>
      </c>
      <c r="T128" s="56">
        <f t="shared" si="12"/>
        <v>0</v>
      </c>
      <c r="U128" s="58" t="s">
        <v>37</v>
      </c>
      <c r="V128" s="64" t="e">
        <f t="shared" si="13"/>
        <v>#DIV/0!</v>
      </c>
    </row>
    <row r="129" spans="1:22" s="65" customFormat="1" ht="11.25" customHeight="1" outlineLevel="1" thickBot="1">
      <c r="A129" s="113" t="s">
        <v>218</v>
      </c>
      <c r="B129" s="113"/>
      <c r="C129" s="70"/>
      <c r="D129" s="71"/>
      <c r="E129" s="71" t="s">
        <v>68</v>
      </c>
      <c r="F129" s="71"/>
      <c r="G129" s="112"/>
      <c r="H129" s="112"/>
      <c r="I129" s="112"/>
      <c r="J129" s="112"/>
      <c r="K129" s="112"/>
      <c r="L129" s="112"/>
      <c r="M129" s="72"/>
      <c r="N129" s="64">
        <f>SUM(N131)+N130</f>
        <v>0</v>
      </c>
      <c r="O129" s="64" t="s">
        <v>37</v>
      </c>
      <c r="P129" s="64">
        <f>SUM(P131)+P130</f>
        <v>0</v>
      </c>
      <c r="Q129" s="64" t="s">
        <v>37</v>
      </c>
      <c r="R129" s="64" t="s">
        <v>37</v>
      </c>
      <c r="S129" s="64">
        <f>SUM(S131)+S130</f>
        <v>0</v>
      </c>
      <c r="T129" s="64">
        <f>SUM(T131)+T130</f>
        <v>0</v>
      </c>
      <c r="U129" s="73" t="s">
        <v>37</v>
      </c>
      <c r="V129" s="64" t="e">
        <f>S129*100/N129</f>
        <v>#DIV/0!</v>
      </c>
    </row>
    <row r="130" spans="1:22" s="13" customFormat="1" ht="11.25" customHeight="1" outlineLevel="1" thickBot="1">
      <c r="A130" s="109" t="s">
        <v>57</v>
      </c>
      <c r="B130" s="109"/>
      <c r="C130" s="16"/>
      <c r="D130" s="75" t="s">
        <v>40</v>
      </c>
      <c r="E130" s="66" t="s">
        <v>68</v>
      </c>
      <c r="F130" s="66" t="s">
        <v>51</v>
      </c>
      <c r="G130" s="101" t="s">
        <v>69</v>
      </c>
      <c r="H130" s="101"/>
      <c r="I130" s="101"/>
      <c r="J130" s="101"/>
      <c r="K130" s="101" t="s">
        <v>59</v>
      </c>
      <c r="L130" s="101"/>
      <c r="M130" s="68" t="s">
        <v>183</v>
      </c>
      <c r="N130" s="20">
        <v>0</v>
      </c>
      <c r="O130" s="20" t="s">
        <v>37</v>
      </c>
      <c r="P130" s="20">
        <v>0</v>
      </c>
      <c r="Q130" s="20" t="s">
        <v>37</v>
      </c>
      <c r="R130" s="20" t="s">
        <v>37</v>
      </c>
      <c r="S130" s="56">
        <f t="shared" si="11"/>
        <v>0</v>
      </c>
      <c r="T130" s="56">
        <f t="shared" si="12"/>
        <v>0</v>
      </c>
      <c r="U130" s="58" t="s">
        <v>37</v>
      </c>
      <c r="V130" s="64" t="e">
        <f>S130*100/N130</f>
        <v>#DIV/0!</v>
      </c>
    </row>
    <row r="131" spans="1:22" s="13" customFormat="1" ht="11.25" customHeight="1" outlineLevel="1">
      <c r="A131" s="109" t="s">
        <v>219</v>
      </c>
      <c r="B131" s="109"/>
      <c r="C131" s="16"/>
      <c r="D131" s="77" t="s">
        <v>40</v>
      </c>
      <c r="E131" s="77" t="s">
        <v>68</v>
      </c>
      <c r="F131" s="77" t="s">
        <v>51</v>
      </c>
      <c r="G131" s="101" t="s">
        <v>69</v>
      </c>
      <c r="H131" s="101"/>
      <c r="I131" s="101"/>
      <c r="J131" s="101"/>
      <c r="K131" s="101" t="s">
        <v>59</v>
      </c>
      <c r="L131" s="101"/>
      <c r="M131" s="68" t="s">
        <v>220</v>
      </c>
      <c r="N131" s="20">
        <v>0</v>
      </c>
      <c r="O131" s="20" t="s">
        <v>37</v>
      </c>
      <c r="P131" s="20">
        <v>0</v>
      </c>
      <c r="Q131" s="20" t="s">
        <v>37</v>
      </c>
      <c r="R131" s="20" t="s">
        <v>37</v>
      </c>
      <c r="S131" s="56">
        <f>P131</f>
        <v>0</v>
      </c>
      <c r="T131" s="56">
        <f>N131-S131</f>
        <v>0</v>
      </c>
      <c r="U131" s="58" t="s">
        <v>37</v>
      </c>
      <c r="V131" s="64" t="e">
        <f>S131*100/N131</f>
        <v>#DIV/0!</v>
      </c>
    </row>
    <row r="132" spans="1:22" s="65" customFormat="1" ht="11.25" customHeight="1" outlineLevel="1" thickBot="1">
      <c r="A132" s="113" t="s">
        <v>221</v>
      </c>
      <c r="B132" s="113"/>
      <c r="C132" s="70"/>
      <c r="D132" s="71"/>
      <c r="E132" s="71" t="s">
        <v>70</v>
      </c>
      <c r="F132" s="71"/>
      <c r="G132" s="112"/>
      <c r="H132" s="112"/>
      <c r="I132" s="112"/>
      <c r="J132" s="112"/>
      <c r="K132" s="112"/>
      <c r="L132" s="112"/>
      <c r="M132" s="72"/>
      <c r="N132" s="64">
        <v>4512113</v>
      </c>
      <c r="O132" s="64" t="s">
        <v>37</v>
      </c>
      <c r="P132" s="64">
        <f>SUM(P133:P139)</f>
        <v>95784.40000000001</v>
      </c>
      <c r="Q132" s="64" t="s">
        <v>37</v>
      </c>
      <c r="R132" s="64" t="s">
        <v>37</v>
      </c>
      <c r="S132" s="64">
        <f>SUM(S133:S139)</f>
        <v>95784.40000000001</v>
      </c>
      <c r="T132" s="64">
        <f>SUM(T133:T139)</f>
        <v>4416328.6</v>
      </c>
      <c r="U132" s="73" t="s">
        <v>37</v>
      </c>
      <c r="V132" s="64">
        <f>S132*100/N132</f>
        <v>2.122828040875749</v>
      </c>
    </row>
    <row r="133" spans="1:22" s="65" customFormat="1" ht="11.25" customHeight="1" outlineLevel="1" thickBot="1">
      <c r="A133" s="109" t="s">
        <v>222</v>
      </c>
      <c r="B133" s="109"/>
      <c r="C133" s="16"/>
      <c r="D133" s="77" t="s">
        <v>40</v>
      </c>
      <c r="E133" s="77" t="s">
        <v>70</v>
      </c>
      <c r="F133" s="77" t="s">
        <v>223</v>
      </c>
      <c r="G133" s="101" t="s">
        <v>72</v>
      </c>
      <c r="H133" s="101"/>
      <c r="I133" s="101"/>
      <c r="J133" s="101"/>
      <c r="K133" s="101" t="s">
        <v>76</v>
      </c>
      <c r="L133" s="101"/>
      <c r="M133" s="68" t="s">
        <v>225</v>
      </c>
      <c r="N133" s="20">
        <v>0</v>
      </c>
      <c r="O133" s="20" t="s">
        <v>37</v>
      </c>
      <c r="P133" s="20">
        <v>0</v>
      </c>
      <c r="Q133" s="20" t="s">
        <v>37</v>
      </c>
      <c r="R133" s="20" t="s">
        <v>37</v>
      </c>
      <c r="S133" s="56">
        <f t="shared" si="11"/>
        <v>0</v>
      </c>
      <c r="T133" s="56">
        <f t="shared" si="12"/>
        <v>0</v>
      </c>
      <c r="U133" s="58" t="s">
        <v>37</v>
      </c>
      <c r="V133" s="64" t="e">
        <f aca="true" t="shared" si="14" ref="V133:V139">S133*100/N133</f>
        <v>#DIV/0!</v>
      </c>
    </row>
    <row r="134" spans="1:22" s="65" customFormat="1" ht="11.25" customHeight="1" outlineLevel="1" thickBot="1">
      <c r="A134" s="109" t="s">
        <v>200</v>
      </c>
      <c r="B134" s="109"/>
      <c r="C134" s="16"/>
      <c r="D134" s="77" t="s">
        <v>40</v>
      </c>
      <c r="E134" s="77" t="s">
        <v>70</v>
      </c>
      <c r="F134" s="77" t="s">
        <v>51</v>
      </c>
      <c r="G134" s="101" t="s">
        <v>224</v>
      </c>
      <c r="H134" s="101"/>
      <c r="I134" s="101"/>
      <c r="J134" s="101"/>
      <c r="K134" s="101" t="s">
        <v>59</v>
      </c>
      <c r="L134" s="101"/>
      <c r="M134" s="68" t="s">
        <v>170</v>
      </c>
      <c r="N134" s="20">
        <v>0</v>
      </c>
      <c r="O134" s="20" t="s">
        <v>37</v>
      </c>
      <c r="P134" s="20">
        <v>0</v>
      </c>
      <c r="Q134" s="20" t="s">
        <v>37</v>
      </c>
      <c r="R134" s="20" t="s">
        <v>37</v>
      </c>
      <c r="S134" s="56">
        <f>P134</f>
        <v>0</v>
      </c>
      <c r="T134" s="56">
        <f>N134-S134</f>
        <v>0</v>
      </c>
      <c r="U134" s="58" t="s">
        <v>37</v>
      </c>
      <c r="V134" s="64" t="e">
        <f t="shared" si="14"/>
        <v>#DIV/0!</v>
      </c>
    </row>
    <row r="135" spans="1:22" s="65" customFormat="1" ht="11.25" customHeight="1" outlineLevel="1" thickBot="1">
      <c r="A135" s="109" t="s">
        <v>200</v>
      </c>
      <c r="B135" s="109"/>
      <c r="C135" s="16"/>
      <c r="D135" s="79" t="s">
        <v>40</v>
      </c>
      <c r="E135" s="79" t="s">
        <v>70</v>
      </c>
      <c r="F135" s="79" t="s">
        <v>51</v>
      </c>
      <c r="G135" s="101" t="s">
        <v>224</v>
      </c>
      <c r="H135" s="101"/>
      <c r="I135" s="101"/>
      <c r="J135" s="101"/>
      <c r="K135" s="101" t="s">
        <v>59</v>
      </c>
      <c r="L135" s="101"/>
      <c r="M135" s="68" t="s">
        <v>183</v>
      </c>
      <c r="N135" s="20">
        <v>20000</v>
      </c>
      <c r="O135" s="20" t="s">
        <v>37</v>
      </c>
      <c r="P135" s="20">
        <v>1436.58</v>
      </c>
      <c r="Q135" s="20" t="s">
        <v>37</v>
      </c>
      <c r="R135" s="20" t="s">
        <v>37</v>
      </c>
      <c r="S135" s="56">
        <f>P135</f>
        <v>1436.58</v>
      </c>
      <c r="T135" s="56">
        <f>N135-S135</f>
        <v>18563.42</v>
      </c>
      <c r="U135" s="58" t="s">
        <v>37</v>
      </c>
      <c r="V135" s="64">
        <f>S135*100/N135</f>
        <v>7.1829</v>
      </c>
    </row>
    <row r="136" spans="1:22" s="65" customFormat="1" ht="11.25" customHeight="1" outlineLevel="1" thickBot="1">
      <c r="A136" s="109" t="s">
        <v>200</v>
      </c>
      <c r="B136" s="109"/>
      <c r="C136" s="16"/>
      <c r="D136" s="77" t="s">
        <v>40</v>
      </c>
      <c r="E136" s="77" t="s">
        <v>70</v>
      </c>
      <c r="F136" s="77" t="s">
        <v>51</v>
      </c>
      <c r="G136" s="101" t="s">
        <v>71</v>
      </c>
      <c r="H136" s="101"/>
      <c r="I136" s="101"/>
      <c r="J136" s="101"/>
      <c r="K136" s="101" t="s">
        <v>59</v>
      </c>
      <c r="L136" s="101"/>
      <c r="M136" s="68" t="s">
        <v>170</v>
      </c>
      <c r="N136" s="20">
        <v>186900</v>
      </c>
      <c r="O136" s="20" t="s">
        <v>37</v>
      </c>
      <c r="P136" s="20">
        <v>94347.82</v>
      </c>
      <c r="Q136" s="20" t="s">
        <v>37</v>
      </c>
      <c r="R136" s="20" t="s">
        <v>37</v>
      </c>
      <c r="S136" s="56">
        <f>P136</f>
        <v>94347.82</v>
      </c>
      <c r="T136" s="56">
        <f>N136-S136</f>
        <v>92552.18</v>
      </c>
      <c r="U136" s="58" t="s">
        <v>37</v>
      </c>
      <c r="V136" s="64">
        <f t="shared" si="14"/>
        <v>50.4803745318352</v>
      </c>
    </row>
    <row r="137" spans="1:22" s="65" customFormat="1" ht="11.25" customHeight="1" outlineLevel="1" thickBot="1">
      <c r="A137" s="109" t="s">
        <v>222</v>
      </c>
      <c r="B137" s="109"/>
      <c r="C137" s="16"/>
      <c r="D137" s="77" t="s">
        <v>40</v>
      </c>
      <c r="E137" s="77" t="s">
        <v>70</v>
      </c>
      <c r="F137" s="77" t="s">
        <v>51</v>
      </c>
      <c r="G137" s="101" t="s">
        <v>260</v>
      </c>
      <c r="H137" s="101"/>
      <c r="I137" s="101"/>
      <c r="J137" s="101"/>
      <c r="K137" s="101" t="s">
        <v>261</v>
      </c>
      <c r="L137" s="101"/>
      <c r="M137" s="68" t="s">
        <v>225</v>
      </c>
      <c r="N137" s="20">
        <v>4305213</v>
      </c>
      <c r="O137" s="20" t="s">
        <v>37</v>
      </c>
      <c r="P137" s="20">
        <v>0</v>
      </c>
      <c r="Q137" s="20" t="s">
        <v>37</v>
      </c>
      <c r="R137" s="20" t="s">
        <v>37</v>
      </c>
      <c r="S137" s="56">
        <f>P137</f>
        <v>0</v>
      </c>
      <c r="T137" s="56">
        <f>N137-S137</f>
        <v>4305213</v>
      </c>
      <c r="U137" s="58" t="s">
        <v>37</v>
      </c>
      <c r="V137" s="64">
        <f t="shared" si="14"/>
        <v>0</v>
      </c>
    </row>
    <row r="138" spans="1:22" s="13" customFormat="1" ht="12" customHeight="1" outlineLevel="1" thickBot="1">
      <c r="A138" s="109" t="s">
        <v>222</v>
      </c>
      <c r="B138" s="109"/>
      <c r="C138" s="16"/>
      <c r="D138" s="77" t="s">
        <v>40</v>
      </c>
      <c r="E138" s="77" t="s">
        <v>70</v>
      </c>
      <c r="F138" s="77" t="s">
        <v>51</v>
      </c>
      <c r="G138" s="101" t="s">
        <v>226</v>
      </c>
      <c r="H138" s="101"/>
      <c r="I138" s="101"/>
      <c r="J138" s="101"/>
      <c r="K138" s="101" t="s">
        <v>76</v>
      </c>
      <c r="L138" s="101"/>
      <c r="M138" s="68" t="s">
        <v>225</v>
      </c>
      <c r="N138" s="20">
        <v>0</v>
      </c>
      <c r="O138" s="20" t="s">
        <v>37</v>
      </c>
      <c r="P138" s="20">
        <v>0</v>
      </c>
      <c r="Q138" s="20" t="s">
        <v>37</v>
      </c>
      <c r="R138" s="20" t="s">
        <v>37</v>
      </c>
      <c r="S138" s="56">
        <f>P138</f>
        <v>0</v>
      </c>
      <c r="T138" s="56">
        <f>N138-S138</f>
        <v>0</v>
      </c>
      <c r="U138" s="58" t="s">
        <v>37</v>
      </c>
      <c r="V138" s="64" t="e">
        <f t="shared" si="14"/>
        <v>#DIV/0!</v>
      </c>
    </row>
    <row r="139" spans="1:22" s="13" customFormat="1" ht="11.25" customHeight="1" outlineLevel="1">
      <c r="A139" s="109" t="s">
        <v>227</v>
      </c>
      <c r="B139" s="109"/>
      <c r="C139" s="16"/>
      <c r="D139" s="75" t="s">
        <v>40</v>
      </c>
      <c r="E139" s="66" t="s">
        <v>70</v>
      </c>
      <c r="F139" s="66" t="s">
        <v>51</v>
      </c>
      <c r="G139" s="101" t="s">
        <v>72</v>
      </c>
      <c r="H139" s="101"/>
      <c r="I139" s="101"/>
      <c r="J139" s="101"/>
      <c r="K139" s="101" t="s">
        <v>73</v>
      </c>
      <c r="L139" s="101"/>
      <c r="M139" s="68" t="s">
        <v>228</v>
      </c>
      <c r="N139" s="20">
        <v>0</v>
      </c>
      <c r="O139" s="20" t="s">
        <v>37</v>
      </c>
      <c r="P139" s="20">
        <v>0</v>
      </c>
      <c r="Q139" s="20" t="s">
        <v>37</v>
      </c>
      <c r="R139" s="20" t="s">
        <v>37</v>
      </c>
      <c r="S139" s="56">
        <f t="shared" si="11"/>
        <v>0</v>
      </c>
      <c r="T139" s="56">
        <f t="shared" si="12"/>
        <v>0</v>
      </c>
      <c r="U139" s="58" t="s">
        <v>37</v>
      </c>
      <c r="V139" s="64" t="e">
        <f t="shared" si="14"/>
        <v>#DIV/0!</v>
      </c>
    </row>
    <row r="140" spans="1:22" s="65" customFormat="1" ht="11.25" customHeight="1" outlineLevel="1" thickBot="1">
      <c r="A140" s="113" t="s">
        <v>229</v>
      </c>
      <c r="B140" s="113"/>
      <c r="C140" s="70"/>
      <c r="D140" s="75"/>
      <c r="E140" s="71" t="s">
        <v>74</v>
      </c>
      <c r="F140" s="71"/>
      <c r="G140" s="112"/>
      <c r="H140" s="112"/>
      <c r="I140" s="112"/>
      <c r="J140" s="112"/>
      <c r="K140" s="112"/>
      <c r="L140" s="112"/>
      <c r="M140" s="72"/>
      <c r="N140" s="64">
        <f>SUM(N141:N146)</f>
        <v>0</v>
      </c>
      <c r="O140" s="64" t="s">
        <v>37</v>
      </c>
      <c r="P140" s="64">
        <f>SUM(P141:P146)</f>
        <v>0</v>
      </c>
      <c r="Q140" s="64" t="s">
        <v>37</v>
      </c>
      <c r="R140" s="64" t="s">
        <v>37</v>
      </c>
      <c r="S140" s="64">
        <f>SUM(S141:S146)</f>
        <v>0</v>
      </c>
      <c r="T140" s="64">
        <f>SUM(T141:T146)</f>
        <v>0</v>
      </c>
      <c r="U140" s="73" t="s">
        <v>37</v>
      </c>
      <c r="V140" s="64" t="e">
        <f>S140*100/N140</f>
        <v>#DIV/0!</v>
      </c>
    </row>
    <row r="141" spans="1:22" s="13" customFormat="1" ht="24.75" customHeight="1" outlineLevel="1" thickBot="1">
      <c r="A141" s="109" t="s">
        <v>230</v>
      </c>
      <c r="B141" s="109"/>
      <c r="C141" s="16"/>
      <c r="D141" s="75" t="s">
        <v>40</v>
      </c>
      <c r="E141" s="66" t="s">
        <v>74</v>
      </c>
      <c r="F141" s="66" t="s">
        <v>51</v>
      </c>
      <c r="G141" s="101" t="s">
        <v>75</v>
      </c>
      <c r="H141" s="101"/>
      <c r="I141" s="101"/>
      <c r="J141" s="101"/>
      <c r="K141" s="101" t="s">
        <v>59</v>
      </c>
      <c r="L141" s="101"/>
      <c r="M141" s="68" t="s">
        <v>231</v>
      </c>
      <c r="N141" s="20">
        <v>0</v>
      </c>
      <c r="O141" s="20" t="s">
        <v>37</v>
      </c>
      <c r="P141" s="20">
        <v>0</v>
      </c>
      <c r="Q141" s="20" t="s">
        <v>37</v>
      </c>
      <c r="R141" s="20" t="s">
        <v>37</v>
      </c>
      <c r="S141" s="56">
        <f t="shared" si="11"/>
        <v>0</v>
      </c>
      <c r="T141" s="56">
        <f t="shared" si="12"/>
        <v>0</v>
      </c>
      <c r="U141" s="58" t="s">
        <v>37</v>
      </c>
      <c r="V141" s="64" t="e">
        <f aca="true" t="shared" si="15" ref="V141:V146">S141*100/N141</f>
        <v>#DIV/0!</v>
      </c>
    </row>
    <row r="142" spans="1:22" s="13" customFormat="1" ht="11.25" customHeight="1" outlineLevel="1" thickBot="1">
      <c r="A142" s="109" t="s">
        <v>57</v>
      </c>
      <c r="B142" s="109"/>
      <c r="C142" s="16"/>
      <c r="D142" s="75" t="s">
        <v>40</v>
      </c>
      <c r="E142" s="66" t="s">
        <v>74</v>
      </c>
      <c r="F142" s="66" t="s">
        <v>51</v>
      </c>
      <c r="G142" s="101" t="s">
        <v>75</v>
      </c>
      <c r="H142" s="101"/>
      <c r="I142" s="101"/>
      <c r="J142" s="101"/>
      <c r="K142" s="101" t="s">
        <v>59</v>
      </c>
      <c r="L142" s="101"/>
      <c r="M142" s="68" t="s">
        <v>183</v>
      </c>
      <c r="N142" s="20">
        <v>0</v>
      </c>
      <c r="O142" s="20" t="s">
        <v>37</v>
      </c>
      <c r="P142" s="20">
        <v>0</v>
      </c>
      <c r="Q142" s="20" t="s">
        <v>37</v>
      </c>
      <c r="R142" s="20" t="s">
        <v>37</v>
      </c>
      <c r="S142" s="56">
        <f t="shared" si="11"/>
        <v>0</v>
      </c>
      <c r="T142" s="56">
        <f t="shared" si="12"/>
        <v>0</v>
      </c>
      <c r="U142" s="58" t="s">
        <v>37</v>
      </c>
      <c r="V142" s="64" t="e">
        <f t="shared" si="15"/>
        <v>#DIV/0!</v>
      </c>
    </row>
    <row r="143" spans="1:22" s="13" customFormat="1" ht="10.5" customHeight="1" outlineLevel="1" thickBot="1">
      <c r="A143" s="109" t="s">
        <v>222</v>
      </c>
      <c r="B143" s="109"/>
      <c r="C143" s="16"/>
      <c r="D143" s="75" t="s">
        <v>40</v>
      </c>
      <c r="E143" s="66" t="s">
        <v>74</v>
      </c>
      <c r="F143" s="66" t="s">
        <v>51</v>
      </c>
      <c r="G143" s="101" t="s">
        <v>75</v>
      </c>
      <c r="H143" s="101"/>
      <c r="I143" s="101"/>
      <c r="J143" s="101"/>
      <c r="K143" s="101" t="s">
        <v>76</v>
      </c>
      <c r="L143" s="101"/>
      <c r="M143" s="68" t="s">
        <v>225</v>
      </c>
      <c r="N143" s="20">
        <v>0</v>
      </c>
      <c r="O143" s="20" t="s">
        <v>37</v>
      </c>
      <c r="P143" s="20">
        <v>0</v>
      </c>
      <c r="Q143" s="20" t="s">
        <v>37</v>
      </c>
      <c r="R143" s="20" t="s">
        <v>37</v>
      </c>
      <c r="S143" s="56">
        <f t="shared" si="11"/>
        <v>0</v>
      </c>
      <c r="T143" s="56">
        <f t="shared" si="12"/>
        <v>0</v>
      </c>
      <c r="U143" s="58" t="s">
        <v>37</v>
      </c>
      <c r="V143" s="64" t="e">
        <f t="shared" si="15"/>
        <v>#DIV/0!</v>
      </c>
    </row>
    <row r="144" spans="1:22" s="13" customFormat="1" ht="10.5" customHeight="1" outlineLevel="1" thickBot="1">
      <c r="A144" s="109" t="s">
        <v>232</v>
      </c>
      <c r="B144" s="109"/>
      <c r="C144" s="16"/>
      <c r="D144" s="77" t="s">
        <v>40</v>
      </c>
      <c r="E144" s="77" t="s">
        <v>74</v>
      </c>
      <c r="F144" s="77" t="s">
        <v>51</v>
      </c>
      <c r="G144" s="101" t="s">
        <v>77</v>
      </c>
      <c r="H144" s="101"/>
      <c r="I144" s="101"/>
      <c r="J144" s="101"/>
      <c r="K144" s="101" t="s">
        <v>78</v>
      </c>
      <c r="L144" s="101"/>
      <c r="M144" s="68" t="s">
        <v>55</v>
      </c>
      <c r="N144" s="20">
        <v>0</v>
      </c>
      <c r="O144" s="20" t="s">
        <v>37</v>
      </c>
      <c r="P144" s="20">
        <v>0</v>
      </c>
      <c r="Q144" s="20" t="s">
        <v>37</v>
      </c>
      <c r="R144" s="20" t="s">
        <v>37</v>
      </c>
      <c r="S144" s="56">
        <f>P144</f>
        <v>0</v>
      </c>
      <c r="T144" s="56">
        <f>N144-S144</f>
        <v>0</v>
      </c>
      <c r="U144" s="58" t="s">
        <v>37</v>
      </c>
      <c r="V144" s="64" t="e">
        <f t="shared" si="15"/>
        <v>#DIV/0!</v>
      </c>
    </row>
    <row r="145" spans="1:22" s="13" customFormat="1" ht="10.5" customHeight="1" outlineLevel="1" thickBot="1">
      <c r="A145" s="109" t="s">
        <v>232</v>
      </c>
      <c r="B145" s="109"/>
      <c r="C145" s="16"/>
      <c r="D145" s="77" t="s">
        <v>40</v>
      </c>
      <c r="E145" s="77" t="s">
        <v>74</v>
      </c>
      <c r="F145" s="77" t="s">
        <v>51</v>
      </c>
      <c r="G145" s="101" t="s">
        <v>77</v>
      </c>
      <c r="H145" s="101"/>
      <c r="I145" s="101"/>
      <c r="J145" s="101"/>
      <c r="K145" s="101" t="s">
        <v>78</v>
      </c>
      <c r="L145" s="101"/>
      <c r="M145" s="68" t="s">
        <v>55</v>
      </c>
      <c r="N145" s="20">
        <v>0</v>
      </c>
      <c r="O145" s="20" t="s">
        <v>37</v>
      </c>
      <c r="P145" s="20">
        <v>0</v>
      </c>
      <c r="Q145" s="20" t="s">
        <v>37</v>
      </c>
      <c r="R145" s="20" t="s">
        <v>37</v>
      </c>
      <c r="S145" s="56">
        <f>P145</f>
        <v>0</v>
      </c>
      <c r="T145" s="56">
        <f>N145-S145</f>
        <v>0</v>
      </c>
      <c r="U145" s="58" t="s">
        <v>37</v>
      </c>
      <c r="V145" s="64" t="e">
        <f t="shared" si="15"/>
        <v>#DIV/0!</v>
      </c>
    </row>
    <row r="146" spans="1:22" s="13" customFormat="1" ht="12" customHeight="1" outlineLevel="1">
      <c r="A146" s="109" t="s">
        <v>232</v>
      </c>
      <c r="B146" s="109"/>
      <c r="C146" s="16"/>
      <c r="D146" s="77" t="s">
        <v>40</v>
      </c>
      <c r="E146" s="77" t="s">
        <v>74</v>
      </c>
      <c r="F146" s="77" t="s">
        <v>51</v>
      </c>
      <c r="G146" s="101" t="s">
        <v>79</v>
      </c>
      <c r="H146" s="101"/>
      <c r="I146" s="101"/>
      <c r="J146" s="101"/>
      <c r="K146" s="101" t="s">
        <v>78</v>
      </c>
      <c r="L146" s="101"/>
      <c r="M146" s="68" t="s">
        <v>55</v>
      </c>
      <c r="N146" s="20">
        <v>0</v>
      </c>
      <c r="O146" s="20" t="s">
        <v>37</v>
      </c>
      <c r="P146" s="20">
        <v>0</v>
      </c>
      <c r="Q146" s="20" t="s">
        <v>37</v>
      </c>
      <c r="R146" s="20" t="s">
        <v>37</v>
      </c>
      <c r="S146" s="56">
        <f t="shared" si="11"/>
        <v>0</v>
      </c>
      <c r="T146" s="56">
        <f t="shared" si="12"/>
        <v>0</v>
      </c>
      <c r="U146" s="58" t="s">
        <v>37</v>
      </c>
      <c r="V146" s="64" t="e">
        <f t="shared" si="15"/>
        <v>#DIV/0!</v>
      </c>
    </row>
    <row r="147" spans="1:22" s="65" customFormat="1" ht="11.25" customHeight="1" outlineLevel="1" thickBot="1">
      <c r="A147" s="113" t="s">
        <v>233</v>
      </c>
      <c r="B147" s="113"/>
      <c r="C147" s="70"/>
      <c r="D147" s="95"/>
      <c r="E147" s="95" t="s">
        <v>91</v>
      </c>
      <c r="F147" s="95"/>
      <c r="G147" s="112"/>
      <c r="H147" s="112"/>
      <c r="I147" s="112"/>
      <c r="J147" s="112"/>
      <c r="K147" s="112"/>
      <c r="L147" s="112"/>
      <c r="M147" s="72"/>
      <c r="N147" s="64">
        <f>SUM(N148:N158)</f>
        <v>2642900</v>
      </c>
      <c r="O147" s="64" t="s">
        <v>37</v>
      </c>
      <c r="P147" s="64">
        <f>SUM(P148:P158)</f>
        <v>904410.42</v>
      </c>
      <c r="Q147" s="64" t="s">
        <v>37</v>
      </c>
      <c r="R147" s="64" t="s">
        <v>37</v>
      </c>
      <c r="S147" s="64">
        <f>SUM(S148:S158)</f>
        <v>904410.42</v>
      </c>
      <c r="T147" s="64">
        <f>SUM(T148:T158)</f>
        <v>1738489.5799999998</v>
      </c>
      <c r="U147" s="73" t="s">
        <v>37</v>
      </c>
      <c r="V147" s="64">
        <f>S147*100/N147</f>
        <v>34.22037988573158</v>
      </c>
    </row>
    <row r="148" spans="1:22" s="13" customFormat="1" ht="11.25" customHeight="1" outlineLevel="1" thickBot="1">
      <c r="A148" s="109" t="s">
        <v>203</v>
      </c>
      <c r="B148" s="109"/>
      <c r="C148" s="16"/>
      <c r="D148" s="94" t="s">
        <v>40</v>
      </c>
      <c r="E148" s="94" t="s">
        <v>91</v>
      </c>
      <c r="F148" s="94" t="s">
        <v>51</v>
      </c>
      <c r="G148" s="101" t="s">
        <v>234</v>
      </c>
      <c r="H148" s="101"/>
      <c r="I148" s="101"/>
      <c r="J148" s="101"/>
      <c r="K148" s="101" t="s">
        <v>59</v>
      </c>
      <c r="L148" s="101"/>
      <c r="M148" s="68" t="s">
        <v>191</v>
      </c>
      <c r="N148" s="20">
        <v>1800000</v>
      </c>
      <c r="O148" s="20" t="s">
        <v>37</v>
      </c>
      <c r="P148" s="20">
        <v>571276.62</v>
      </c>
      <c r="Q148" s="20" t="s">
        <v>37</v>
      </c>
      <c r="R148" s="20" t="s">
        <v>37</v>
      </c>
      <c r="S148" s="56">
        <f t="shared" si="11"/>
        <v>571276.62</v>
      </c>
      <c r="T148" s="56">
        <f t="shared" si="12"/>
        <v>1228723.38</v>
      </c>
      <c r="U148" s="58" t="s">
        <v>37</v>
      </c>
      <c r="V148" s="64">
        <f aca="true" t="shared" si="16" ref="V148:V160">S148*100/N148</f>
        <v>31.73759</v>
      </c>
    </row>
    <row r="149" spans="1:22" s="13" customFormat="1" ht="21.75" customHeight="1" outlineLevel="1" thickBot="1">
      <c r="A149" s="134" t="s">
        <v>205</v>
      </c>
      <c r="B149" s="135"/>
      <c r="C149" s="16"/>
      <c r="D149" s="94" t="s">
        <v>40</v>
      </c>
      <c r="E149" s="94" t="s">
        <v>91</v>
      </c>
      <c r="F149" s="94" t="s">
        <v>51</v>
      </c>
      <c r="G149" s="101" t="s">
        <v>234</v>
      </c>
      <c r="H149" s="101"/>
      <c r="I149" s="101"/>
      <c r="J149" s="101"/>
      <c r="K149" s="101" t="s">
        <v>59</v>
      </c>
      <c r="L149" s="101"/>
      <c r="M149" s="68" t="s">
        <v>193</v>
      </c>
      <c r="N149" s="20">
        <v>15000</v>
      </c>
      <c r="O149" s="20" t="s">
        <v>37</v>
      </c>
      <c r="P149" s="20">
        <v>0</v>
      </c>
      <c r="Q149" s="20" t="s">
        <v>37</v>
      </c>
      <c r="R149" s="20" t="s">
        <v>37</v>
      </c>
      <c r="S149" s="56">
        <f t="shared" si="11"/>
        <v>0</v>
      </c>
      <c r="T149" s="56">
        <f t="shared" si="12"/>
        <v>15000</v>
      </c>
      <c r="U149" s="58" t="s">
        <v>37</v>
      </c>
      <c r="V149" s="64">
        <f t="shared" si="16"/>
        <v>0</v>
      </c>
    </row>
    <row r="150" spans="1:22" s="13" customFormat="1" ht="11.25" customHeight="1" outlineLevel="1" thickBot="1">
      <c r="A150" s="109" t="s">
        <v>185</v>
      </c>
      <c r="B150" s="109"/>
      <c r="C150" s="16"/>
      <c r="D150" s="94" t="s">
        <v>40</v>
      </c>
      <c r="E150" s="94" t="s">
        <v>91</v>
      </c>
      <c r="F150" s="94" t="s">
        <v>51</v>
      </c>
      <c r="G150" s="101" t="s">
        <v>234</v>
      </c>
      <c r="H150" s="101"/>
      <c r="I150" s="101"/>
      <c r="J150" s="101"/>
      <c r="K150" s="101" t="s">
        <v>59</v>
      </c>
      <c r="L150" s="101"/>
      <c r="M150" s="68" t="s">
        <v>65</v>
      </c>
      <c r="N150" s="20">
        <v>99900</v>
      </c>
      <c r="O150" s="20" t="s">
        <v>37</v>
      </c>
      <c r="P150" s="20">
        <v>99900</v>
      </c>
      <c r="Q150" s="20" t="s">
        <v>37</v>
      </c>
      <c r="R150" s="20" t="s">
        <v>37</v>
      </c>
      <c r="S150" s="56">
        <f t="shared" si="11"/>
        <v>99900</v>
      </c>
      <c r="T150" s="56">
        <f t="shared" si="12"/>
        <v>0</v>
      </c>
      <c r="U150" s="58" t="s">
        <v>37</v>
      </c>
      <c r="V150" s="64">
        <f t="shared" si="16"/>
        <v>100</v>
      </c>
    </row>
    <row r="151" spans="1:22" s="13" customFormat="1" ht="24" customHeight="1" outlineLevel="1" thickBot="1">
      <c r="A151" s="109" t="s">
        <v>235</v>
      </c>
      <c r="B151" s="109"/>
      <c r="C151" s="16"/>
      <c r="D151" s="94" t="s">
        <v>40</v>
      </c>
      <c r="E151" s="94" t="s">
        <v>91</v>
      </c>
      <c r="F151" s="94" t="s">
        <v>51</v>
      </c>
      <c r="G151" s="101" t="s">
        <v>234</v>
      </c>
      <c r="H151" s="101"/>
      <c r="I151" s="101"/>
      <c r="J151" s="101"/>
      <c r="K151" s="101" t="s">
        <v>59</v>
      </c>
      <c r="L151" s="101"/>
      <c r="M151" s="68" t="s">
        <v>170</v>
      </c>
      <c r="N151" s="20">
        <v>220000</v>
      </c>
      <c r="O151" s="20" t="s">
        <v>37</v>
      </c>
      <c r="P151" s="20">
        <v>36897.77</v>
      </c>
      <c r="Q151" s="20" t="s">
        <v>37</v>
      </c>
      <c r="R151" s="20" t="s">
        <v>37</v>
      </c>
      <c r="S151" s="56">
        <f t="shared" si="11"/>
        <v>36897.77</v>
      </c>
      <c r="T151" s="56">
        <f t="shared" si="12"/>
        <v>183102.23</v>
      </c>
      <c r="U151" s="58" t="s">
        <v>37</v>
      </c>
      <c r="V151" s="64">
        <f t="shared" si="16"/>
        <v>16.771713636363636</v>
      </c>
    </row>
    <row r="152" spans="1:22" s="13" customFormat="1" ht="11.25" customHeight="1" outlineLevel="1" thickBot="1">
      <c r="A152" s="109" t="s">
        <v>57</v>
      </c>
      <c r="B152" s="109"/>
      <c r="C152" s="16"/>
      <c r="D152" s="94" t="s">
        <v>40</v>
      </c>
      <c r="E152" s="94" t="s">
        <v>91</v>
      </c>
      <c r="F152" s="94" t="s">
        <v>51</v>
      </c>
      <c r="G152" s="101" t="s">
        <v>234</v>
      </c>
      <c r="H152" s="101"/>
      <c r="I152" s="101"/>
      <c r="J152" s="101"/>
      <c r="K152" s="101" t="s">
        <v>59</v>
      </c>
      <c r="L152" s="101"/>
      <c r="M152" s="68" t="s">
        <v>183</v>
      </c>
      <c r="N152" s="20">
        <v>336000</v>
      </c>
      <c r="O152" s="20" t="s">
        <v>37</v>
      </c>
      <c r="P152" s="20">
        <v>155319</v>
      </c>
      <c r="Q152" s="20" t="s">
        <v>37</v>
      </c>
      <c r="R152" s="20" t="s">
        <v>37</v>
      </c>
      <c r="S152" s="56">
        <f t="shared" si="11"/>
        <v>155319</v>
      </c>
      <c r="T152" s="56">
        <f t="shared" si="12"/>
        <v>180681</v>
      </c>
      <c r="U152" s="58" t="s">
        <v>37</v>
      </c>
      <c r="V152" s="64">
        <f t="shared" si="16"/>
        <v>46.22589285714286</v>
      </c>
    </row>
    <row r="153" spans="1:22" s="13" customFormat="1" ht="11.25" customHeight="1" outlineLevel="1" thickBot="1">
      <c r="A153" s="109" t="s">
        <v>236</v>
      </c>
      <c r="B153" s="109"/>
      <c r="C153" s="16"/>
      <c r="D153" s="94" t="s">
        <v>40</v>
      </c>
      <c r="E153" s="94" t="s">
        <v>91</v>
      </c>
      <c r="F153" s="94" t="s">
        <v>51</v>
      </c>
      <c r="G153" s="101" t="s">
        <v>234</v>
      </c>
      <c r="H153" s="101"/>
      <c r="I153" s="101"/>
      <c r="J153" s="101"/>
      <c r="K153" s="101" t="s">
        <v>59</v>
      </c>
      <c r="L153" s="101"/>
      <c r="M153" s="68" t="s">
        <v>237</v>
      </c>
      <c r="N153" s="20">
        <v>0</v>
      </c>
      <c r="O153" s="20" t="s">
        <v>37</v>
      </c>
      <c r="P153" s="20">
        <v>0</v>
      </c>
      <c r="Q153" s="20" t="s">
        <v>37</v>
      </c>
      <c r="R153" s="20" t="s">
        <v>37</v>
      </c>
      <c r="S153" s="56">
        <f t="shared" si="11"/>
        <v>0</v>
      </c>
      <c r="T153" s="56">
        <f t="shared" si="12"/>
        <v>0</v>
      </c>
      <c r="U153" s="58" t="s">
        <v>37</v>
      </c>
      <c r="V153" s="64" t="e">
        <f t="shared" si="16"/>
        <v>#DIV/0!</v>
      </c>
    </row>
    <row r="154" spans="1:22" s="13" customFormat="1" ht="11.25" customHeight="1" outlineLevel="1" thickBot="1">
      <c r="A154" s="114" t="s">
        <v>66</v>
      </c>
      <c r="B154" s="115"/>
      <c r="C154" s="16"/>
      <c r="D154" s="94" t="s">
        <v>40</v>
      </c>
      <c r="E154" s="94" t="s">
        <v>91</v>
      </c>
      <c r="F154" s="94" t="s">
        <v>51</v>
      </c>
      <c r="G154" s="101" t="s">
        <v>234</v>
      </c>
      <c r="H154" s="101"/>
      <c r="I154" s="101"/>
      <c r="J154" s="101"/>
      <c r="K154" s="101" t="s">
        <v>59</v>
      </c>
      <c r="L154" s="101"/>
      <c r="M154" s="68" t="s">
        <v>172</v>
      </c>
      <c r="N154" s="20">
        <v>10000</v>
      </c>
      <c r="O154" s="20"/>
      <c r="P154" s="20">
        <v>7076</v>
      </c>
      <c r="Q154" s="20"/>
      <c r="R154" s="20"/>
      <c r="S154" s="56">
        <f t="shared" si="11"/>
        <v>7076</v>
      </c>
      <c r="T154" s="56">
        <f t="shared" si="12"/>
        <v>2924</v>
      </c>
      <c r="U154" s="58"/>
      <c r="V154" s="64">
        <f t="shared" si="16"/>
        <v>70.76</v>
      </c>
    </row>
    <row r="155" spans="1:22" s="13" customFormat="1" ht="11.25" customHeight="1" outlineLevel="1" thickBot="1">
      <c r="A155" s="109" t="s">
        <v>238</v>
      </c>
      <c r="B155" s="109"/>
      <c r="C155" s="16"/>
      <c r="D155" s="94" t="s">
        <v>40</v>
      </c>
      <c r="E155" s="94" t="s">
        <v>91</v>
      </c>
      <c r="F155" s="94" t="s">
        <v>51</v>
      </c>
      <c r="G155" s="101" t="s">
        <v>234</v>
      </c>
      <c r="H155" s="101"/>
      <c r="I155" s="101"/>
      <c r="J155" s="101"/>
      <c r="K155" s="101" t="s">
        <v>89</v>
      </c>
      <c r="L155" s="101"/>
      <c r="M155" s="68" t="s">
        <v>174</v>
      </c>
      <c r="N155" s="20">
        <v>2000</v>
      </c>
      <c r="O155" s="20" t="s">
        <v>37</v>
      </c>
      <c r="P155" s="20">
        <v>500</v>
      </c>
      <c r="Q155" s="20" t="s">
        <v>37</v>
      </c>
      <c r="R155" s="20" t="s">
        <v>37</v>
      </c>
      <c r="S155" s="56">
        <f t="shared" si="11"/>
        <v>500</v>
      </c>
      <c r="T155" s="56">
        <f t="shared" si="12"/>
        <v>1500</v>
      </c>
      <c r="U155" s="58" t="s">
        <v>37</v>
      </c>
      <c r="V155" s="64">
        <f t="shared" si="16"/>
        <v>25</v>
      </c>
    </row>
    <row r="156" spans="1:22" s="13" customFormat="1" ht="11.25" customHeight="1" outlineLevel="1" thickBot="1">
      <c r="A156" s="109" t="s">
        <v>185</v>
      </c>
      <c r="B156" s="109"/>
      <c r="C156" s="16"/>
      <c r="D156" s="94" t="s">
        <v>40</v>
      </c>
      <c r="E156" s="94" t="s">
        <v>91</v>
      </c>
      <c r="F156" s="94" t="s">
        <v>51</v>
      </c>
      <c r="G156" s="101" t="s">
        <v>67</v>
      </c>
      <c r="H156" s="101"/>
      <c r="I156" s="101"/>
      <c r="J156" s="101"/>
      <c r="K156" s="101" t="s">
        <v>59</v>
      </c>
      <c r="L156" s="101"/>
      <c r="M156" s="68" t="s">
        <v>186</v>
      </c>
      <c r="N156" s="20">
        <v>60000</v>
      </c>
      <c r="O156" s="20" t="s">
        <v>37</v>
      </c>
      <c r="P156" s="20">
        <v>33441.03</v>
      </c>
      <c r="Q156" s="20" t="s">
        <v>37</v>
      </c>
      <c r="R156" s="20" t="s">
        <v>37</v>
      </c>
      <c r="S156" s="56">
        <f>P156</f>
        <v>33441.03</v>
      </c>
      <c r="T156" s="56">
        <f>N156-S156</f>
        <v>26558.97</v>
      </c>
      <c r="U156" s="58" t="s">
        <v>37</v>
      </c>
      <c r="V156" s="64">
        <f>S156*100/N156</f>
        <v>55.73505</v>
      </c>
    </row>
    <row r="157" spans="1:22" s="13" customFormat="1" ht="11.25" customHeight="1" outlineLevel="1" thickBot="1">
      <c r="A157" s="109" t="s">
        <v>185</v>
      </c>
      <c r="B157" s="109"/>
      <c r="C157" s="16"/>
      <c r="D157" s="94" t="s">
        <v>40</v>
      </c>
      <c r="E157" s="94" t="s">
        <v>91</v>
      </c>
      <c r="F157" s="94" t="s">
        <v>51</v>
      </c>
      <c r="G157" s="101" t="s">
        <v>67</v>
      </c>
      <c r="H157" s="101"/>
      <c r="I157" s="101"/>
      <c r="J157" s="101"/>
      <c r="K157" s="101" t="s">
        <v>59</v>
      </c>
      <c r="L157" s="101"/>
      <c r="M157" s="68" t="s">
        <v>172</v>
      </c>
      <c r="N157" s="20">
        <v>0</v>
      </c>
      <c r="O157" s="20"/>
      <c r="P157" s="20">
        <v>0</v>
      </c>
      <c r="Q157" s="20"/>
      <c r="R157" s="20"/>
      <c r="S157" s="56">
        <f t="shared" si="11"/>
        <v>0</v>
      </c>
      <c r="T157" s="56">
        <f t="shared" si="12"/>
        <v>0</v>
      </c>
      <c r="U157" s="58"/>
      <c r="V157" s="64" t="e">
        <f t="shared" si="16"/>
        <v>#DIV/0!</v>
      </c>
    </row>
    <row r="158" spans="1:22" s="13" customFormat="1" ht="11.25" customHeight="1" outlineLevel="1">
      <c r="A158" s="109" t="s">
        <v>57</v>
      </c>
      <c r="B158" s="109"/>
      <c r="C158" s="16"/>
      <c r="D158" s="94" t="s">
        <v>40</v>
      </c>
      <c r="E158" s="94" t="s">
        <v>91</v>
      </c>
      <c r="F158" s="94" t="s">
        <v>51</v>
      </c>
      <c r="G158" s="101" t="s">
        <v>262</v>
      </c>
      <c r="H158" s="101"/>
      <c r="I158" s="101"/>
      <c r="J158" s="101"/>
      <c r="K158" s="101" t="s">
        <v>59</v>
      </c>
      <c r="L158" s="101"/>
      <c r="M158" s="68" t="s">
        <v>187</v>
      </c>
      <c r="N158" s="20">
        <v>100000</v>
      </c>
      <c r="O158" s="20"/>
      <c r="P158" s="20">
        <v>0</v>
      </c>
      <c r="Q158" s="20"/>
      <c r="R158" s="20"/>
      <c r="S158" s="56">
        <f>P158</f>
        <v>0</v>
      </c>
      <c r="T158" s="56">
        <f>N158-S158</f>
        <v>100000</v>
      </c>
      <c r="U158" s="58"/>
      <c r="V158" s="64">
        <f t="shared" si="16"/>
        <v>0</v>
      </c>
    </row>
    <row r="159" spans="1:22" s="13" customFormat="1" ht="11.25" customHeight="1" outlineLevel="1" thickBot="1">
      <c r="A159" s="109" t="s">
        <v>255</v>
      </c>
      <c r="B159" s="109"/>
      <c r="C159" s="70"/>
      <c r="D159" s="93"/>
      <c r="E159" s="93" t="s">
        <v>254</v>
      </c>
      <c r="F159" s="93"/>
      <c r="G159" s="112"/>
      <c r="H159" s="112"/>
      <c r="I159" s="112"/>
      <c r="J159" s="112"/>
      <c r="K159" s="112"/>
      <c r="L159" s="112"/>
      <c r="M159" s="72"/>
      <c r="N159" s="64">
        <f>SUM(N160)</f>
        <v>340000</v>
      </c>
      <c r="O159" s="64" t="s">
        <v>37</v>
      </c>
      <c r="P159" s="64">
        <f>SUM(P160)</f>
        <v>0</v>
      </c>
      <c r="Q159" s="64" t="s">
        <v>37</v>
      </c>
      <c r="R159" s="64" t="s">
        <v>37</v>
      </c>
      <c r="S159" s="64">
        <f>SUM(S160)</f>
        <v>0</v>
      </c>
      <c r="T159" s="64">
        <f>SUM(T160)</f>
        <v>340000</v>
      </c>
      <c r="U159" s="73" t="s">
        <v>37</v>
      </c>
      <c r="V159" s="64">
        <f t="shared" si="16"/>
        <v>0</v>
      </c>
    </row>
    <row r="160" spans="1:22" s="13" customFormat="1" ht="11.25" customHeight="1" outlineLevel="1">
      <c r="A160" s="109" t="s">
        <v>256</v>
      </c>
      <c r="B160" s="109"/>
      <c r="C160" s="70"/>
      <c r="D160" s="92" t="s">
        <v>40</v>
      </c>
      <c r="E160" s="92" t="s">
        <v>254</v>
      </c>
      <c r="F160" s="92" t="s">
        <v>51</v>
      </c>
      <c r="G160" s="101" t="s">
        <v>67</v>
      </c>
      <c r="H160" s="101"/>
      <c r="I160" s="101"/>
      <c r="J160" s="101"/>
      <c r="K160" s="101" t="s">
        <v>59</v>
      </c>
      <c r="L160" s="101"/>
      <c r="M160" s="68" t="s">
        <v>183</v>
      </c>
      <c r="N160" s="20">
        <v>340000</v>
      </c>
      <c r="O160" s="20"/>
      <c r="P160" s="20">
        <v>0</v>
      </c>
      <c r="Q160" s="64"/>
      <c r="R160" s="64"/>
      <c r="S160" s="62">
        <f>P160</f>
        <v>0</v>
      </c>
      <c r="T160" s="62">
        <f>N160-S160</f>
        <v>340000</v>
      </c>
      <c r="U160" s="73"/>
      <c r="V160" s="64">
        <f t="shared" si="16"/>
        <v>0</v>
      </c>
    </row>
    <row r="161" spans="1:22" s="65" customFormat="1" ht="11.25" customHeight="1" outlineLevel="1" thickBot="1">
      <c r="A161" s="109" t="s">
        <v>239</v>
      </c>
      <c r="B161" s="109"/>
      <c r="C161" s="70"/>
      <c r="D161" s="71"/>
      <c r="E161" s="71" t="s">
        <v>92</v>
      </c>
      <c r="F161" s="71"/>
      <c r="G161" s="112"/>
      <c r="H161" s="112"/>
      <c r="I161" s="112"/>
      <c r="J161" s="112"/>
      <c r="K161" s="112"/>
      <c r="L161" s="112"/>
      <c r="M161" s="72"/>
      <c r="N161" s="64">
        <f>SUM(N162:N163)</f>
        <v>0</v>
      </c>
      <c r="O161" s="64" t="s">
        <v>37</v>
      </c>
      <c r="P161" s="64">
        <f>SUM(P162+P163)</f>
        <v>0</v>
      </c>
      <c r="Q161" s="64" t="s">
        <v>37</v>
      </c>
      <c r="R161" s="64" t="s">
        <v>37</v>
      </c>
      <c r="S161" s="64">
        <f>SUM(S162:S163)</f>
        <v>0</v>
      </c>
      <c r="T161" s="64">
        <f>SUM(T162:T163)</f>
        <v>0</v>
      </c>
      <c r="U161" s="73" t="s">
        <v>37</v>
      </c>
      <c r="V161" s="64" t="e">
        <f aca="true" t="shared" si="17" ref="V161:V166">S161*100/N161</f>
        <v>#DIV/0!</v>
      </c>
    </row>
    <row r="162" spans="1:22" s="65" customFormat="1" ht="11.25" customHeight="1" outlineLevel="1" thickBot="1">
      <c r="A162" s="109" t="s">
        <v>57</v>
      </c>
      <c r="B162" s="109"/>
      <c r="C162" s="70"/>
      <c r="D162" s="77" t="s">
        <v>40</v>
      </c>
      <c r="E162" s="77" t="s">
        <v>92</v>
      </c>
      <c r="F162" s="77" t="s">
        <v>51</v>
      </c>
      <c r="G162" s="101" t="s">
        <v>240</v>
      </c>
      <c r="H162" s="101"/>
      <c r="I162" s="101"/>
      <c r="J162" s="101"/>
      <c r="K162" s="101" t="s">
        <v>59</v>
      </c>
      <c r="L162" s="101"/>
      <c r="M162" s="68" t="s">
        <v>183</v>
      </c>
      <c r="N162" s="20">
        <v>0</v>
      </c>
      <c r="O162" s="20"/>
      <c r="P162" s="20">
        <v>0</v>
      </c>
      <c r="Q162" s="64"/>
      <c r="R162" s="64"/>
      <c r="S162" s="62">
        <f t="shared" si="11"/>
        <v>0</v>
      </c>
      <c r="T162" s="62">
        <f t="shared" si="12"/>
        <v>0</v>
      </c>
      <c r="U162" s="73"/>
      <c r="V162" s="64" t="e">
        <f t="shared" si="17"/>
        <v>#DIV/0!</v>
      </c>
    </row>
    <row r="163" spans="1:22" s="13" customFormat="1" ht="11.25" customHeight="1" outlineLevel="1">
      <c r="A163" s="109" t="s">
        <v>57</v>
      </c>
      <c r="B163" s="109"/>
      <c r="C163" s="16"/>
      <c r="D163" s="66" t="s">
        <v>40</v>
      </c>
      <c r="E163" s="66" t="s">
        <v>92</v>
      </c>
      <c r="F163" s="66" t="s">
        <v>51</v>
      </c>
      <c r="G163" s="101" t="s">
        <v>93</v>
      </c>
      <c r="H163" s="101"/>
      <c r="I163" s="101"/>
      <c r="J163" s="101"/>
      <c r="K163" s="101" t="s">
        <v>59</v>
      </c>
      <c r="L163" s="101"/>
      <c r="M163" s="68" t="s">
        <v>178</v>
      </c>
      <c r="N163" s="20">
        <v>0</v>
      </c>
      <c r="O163" s="20" t="s">
        <v>37</v>
      </c>
      <c r="P163" s="20">
        <v>0</v>
      </c>
      <c r="Q163" s="20" t="s">
        <v>37</v>
      </c>
      <c r="R163" s="20" t="s">
        <v>37</v>
      </c>
      <c r="S163" s="56">
        <f t="shared" si="11"/>
        <v>0</v>
      </c>
      <c r="T163" s="56">
        <f t="shared" si="12"/>
        <v>0</v>
      </c>
      <c r="U163" s="58" t="s">
        <v>37</v>
      </c>
      <c r="V163" s="64" t="e">
        <f t="shared" si="17"/>
        <v>#DIV/0!</v>
      </c>
    </row>
    <row r="164" spans="1:22" s="65" customFormat="1" ht="11.25" customHeight="1" outlineLevel="1" thickBot="1">
      <c r="A164" s="113" t="s">
        <v>241</v>
      </c>
      <c r="B164" s="113"/>
      <c r="C164" s="70"/>
      <c r="D164" s="71"/>
      <c r="E164" s="71" t="s">
        <v>95</v>
      </c>
      <c r="F164" s="71"/>
      <c r="G164" s="112"/>
      <c r="H164" s="112"/>
      <c r="I164" s="112"/>
      <c r="J164" s="112"/>
      <c r="K164" s="112"/>
      <c r="L164" s="112"/>
      <c r="M164" s="72"/>
      <c r="N164" s="64">
        <f>SUM(N166)+N165</f>
        <v>4325400</v>
      </c>
      <c r="O164" s="64" t="s">
        <v>37</v>
      </c>
      <c r="P164" s="64">
        <f>SUM(P166)+P165</f>
        <v>1090225</v>
      </c>
      <c r="Q164" s="64" t="s">
        <v>37</v>
      </c>
      <c r="R164" s="64" t="s">
        <v>37</v>
      </c>
      <c r="S164" s="64">
        <f>SUM(S166)+S165</f>
        <v>1090225</v>
      </c>
      <c r="T164" s="64">
        <f>SUM(T166)+T165</f>
        <v>3235175</v>
      </c>
      <c r="U164" s="73" t="s">
        <v>37</v>
      </c>
      <c r="V164" s="64">
        <f t="shared" si="17"/>
        <v>25.20518333564526</v>
      </c>
    </row>
    <row r="165" spans="1:22" s="13" customFormat="1" ht="12" customHeight="1" outlineLevel="1" thickBot="1">
      <c r="A165" s="109" t="s">
        <v>94</v>
      </c>
      <c r="B165" s="109"/>
      <c r="C165" s="16"/>
      <c r="D165" s="66" t="s">
        <v>40</v>
      </c>
      <c r="E165" s="66" t="s">
        <v>95</v>
      </c>
      <c r="F165" s="66" t="s">
        <v>51</v>
      </c>
      <c r="G165" s="101" t="s">
        <v>242</v>
      </c>
      <c r="H165" s="101"/>
      <c r="I165" s="101"/>
      <c r="J165" s="101"/>
      <c r="K165" s="101" t="s">
        <v>96</v>
      </c>
      <c r="L165" s="101"/>
      <c r="M165" s="68" t="s">
        <v>97</v>
      </c>
      <c r="N165" s="20">
        <v>4325400</v>
      </c>
      <c r="O165" s="20" t="s">
        <v>37</v>
      </c>
      <c r="P165" s="20">
        <v>1090225</v>
      </c>
      <c r="Q165" s="20" t="s">
        <v>37</v>
      </c>
      <c r="R165" s="20" t="s">
        <v>37</v>
      </c>
      <c r="S165" s="56">
        <f t="shared" si="11"/>
        <v>1090225</v>
      </c>
      <c r="T165" s="56">
        <f t="shared" si="12"/>
        <v>3235175</v>
      </c>
      <c r="U165" s="58" t="s">
        <v>37</v>
      </c>
      <c r="V165" s="64">
        <f t="shared" si="17"/>
        <v>25.20518333564526</v>
      </c>
    </row>
    <row r="166" spans="1:22" s="13" customFormat="1" ht="10.5" customHeight="1" outlineLevel="1" thickBot="1">
      <c r="A166" s="109" t="s">
        <v>94</v>
      </c>
      <c r="B166" s="109"/>
      <c r="C166" s="16"/>
      <c r="D166" s="66" t="s">
        <v>40</v>
      </c>
      <c r="E166" s="66" t="s">
        <v>95</v>
      </c>
      <c r="F166" s="66" t="s">
        <v>51</v>
      </c>
      <c r="G166" s="101" t="s">
        <v>243</v>
      </c>
      <c r="H166" s="101"/>
      <c r="I166" s="101"/>
      <c r="J166" s="101"/>
      <c r="K166" s="101" t="s">
        <v>98</v>
      </c>
      <c r="L166" s="101"/>
      <c r="M166" s="68" t="s">
        <v>97</v>
      </c>
      <c r="N166" s="20">
        <v>0</v>
      </c>
      <c r="O166" s="20" t="s">
        <v>37</v>
      </c>
      <c r="P166" s="20">
        <v>0</v>
      </c>
      <c r="Q166" s="20" t="s">
        <v>37</v>
      </c>
      <c r="R166" s="20" t="s">
        <v>37</v>
      </c>
      <c r="S166" s="56">
        <f t="shared" si="11"/>
        <v>0</v>
      </c>
      <c r="T166" s="56">
        <f t="shared" si="12"/>
        <v>0</v>
      </c>
      <c r="U166" s="58" t="s">
        <v>37</v>
      </c>
      <c r="V166" s="64" t="e">
        <f t="shared" si="17"/>
        <v>#DIV/0!</v>
      </c>
    </row>
    <row r="167" spans="1:22" s="13" customFormat="1" ht="23.25" customHeight="1" thickBot="1">
      <c r="A167" s="136" t="s">
        <v>99</v>
      </c>
      <c r="B167" s="136"/>
      <c r="C167" s="26">
        <v>450</v>
      </c>
      <c r="D167" s="137" t="s">
        <v>35</v>
      </c>
      <c r="E167" s="137"/>
      <c r="F167" s="137"/>
      <c r="G167" s="137"/>
      <c r="H167" s="137"/>
      <c r="I167" s="137"/>
      <c r="J167" s="137"/>
      <c r="K167" s="137"/>
      <c r="L167" s="137"/>
      <c r="M167" s="137"/>
      <c r="N167" s="56" t="s">
        <v>35</v>
      </c>
      <c r="O167" s="56" t="s">
        <v>35</v>
      </c>
      <c r="P167" s="80">
        <f>SUM(P67-O18)</f>
        <v>1439607.0500000003</v>
      </c>
      <c r="Q167" s="80">
        <v>0</v>
      </c>
      <c r="R167" s="80">
        <v>0</v>
      </c>
      <c r="S167" s="80">
        <f t="shared" si="11"/>
        <v>1439607.0500000003</v>
      </c>
      <c r="T167" s="56" t="s">
        <v>35</v>
      </c>
      <c r="U167" s="57" t="s">
        <v>35</v>
      </c>
      <c r="V167" s="20"/>
    </row>
    <row r="168" spans="1:21" s="1" customFormat="1" ht="11.25" customHeight="1">
      <c r="A168" s="125" t="s">
        <v>6</v>
      </c>
      <c r="B168" s="125"/>
      <c r="C168" s="21"/>
      <c r="D168" s="132"/>
      <c r="E168" s="132"/>
      <c r="F168" s="132"/>
      <c r="G168" s="132"/>
      <c r="H168" s="132"/>
      <c r="I168" s="132"/>
      <c r="J168" s="132"/>
      <c r="K168" s="132"/>
      <c r="L168" s="21"/>
      <c r="M168" s="21"/>
      <c r="N168" s="78"/>
      <c r="O168" s="21"/>
      <c r="P168" s="21"/>
      <c r="Q168" s="21"/>
      <c r="R168" s="21"/>
      <c r="S168" s="21"/>
      <c r="T168" s="21"/>
      <c r="U168" s="21"/>
    </row>
    <row r="169" spans="1:18" s="1" customFormat="1" ht="12" customHeight="1">
      <c r="A169" s="116" t="s">
        <v>100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</row>
    <row r="170" s="1" customFormat="1" ht="11.25" customHeight="1"/>
    <row r="171" spans="1:21" ht="11.25" customHeight="1">
      <c r="A171" s="120" t="s">
        <v>23</v>
      </c>
      <c r="B171" s="120"/>
      <c r="C171" s="119" t="s">
        <v>24</v>
      </c>
      <c r="D171" s="130" t="s">
        <v>101</v>
      </c>
      <c r="E171" s="130"/>
      <c r="F171" s="130"/>
      <c r="G171" s="130"/>
      <c r="H171" s="130"/>
      <c r="I171" s="130"/>
      <c r="J171" s="130"/>
      <c r="K171" s="130"/>
      <c r="L171" s="130"/>
      <c r="M171" s="130"/>
      <c r="N171" s="119" t="s">
        <v>26</v>
      </c>
      <c r="O171" s="120" t="s">
        <v>27</v>
      </c>
      <c r="P171" s="120"/>
      <c r="Q171" s="120"/>
      <c r="R171" s="120"/>
      <c r="S171" s="8" t="s">
        <v>28</v>
      </c>
      <c r="U171" s="2"/>
    </row>
    <row r="172" spans="1:21" ht="21.75" customHeight="1">
      <c r="A172" s="120"/>
      <c r="B172" s="120"/>
      <c r="C172" s="119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19"/>
      <c r="O172" s="9" t="s">
        <v>29</v>
      </c>
      <c r="P172" s="9" t="s">
        <v>30</v>
      </c>
      <c r="Q172" s="9" t="s">
        <v>31</v>
      </c>
      <c r="R172" s="9" t="s">
        <v>32</v>
      </c>
      <c r="S172" s="10" t="s">
        <v>33</v>
      </c>
      <c r="U172" s="2"/>
    </row>
    <row r="173" spans="1:19" ht="13.5" thickBot="1">
      <c r="A173" s="138">
        <v>1</v>
      </c>
      <c r="B173" s="138"/>
      <c r="C173" s="11">
        <v>2</v>
      </c>
      <c r="D173" s="122">
        <v>3</v>
      </c>
      <c r="E173" s="122"/>
      <c r="F173" s="122"/>
      <c r="G173" s="122"/>
      <c r="H173" s="122"/>
      <c r="I173" s="122"/>
      <c r="J173" s="122"/>
      <c r="K173" s="122"/>
      <c r="L173" s="122"/>
      <c r="M173" s="122"/>
      <c r="N173" s="11">
        <v>4</v>
      </c>
      <c r="O173" s="11">
        <v>5</v>
      </c>
      <c r="P173" s="11">
        <v>6</v>
      </c>
      <c r="Q173" s="11">
        <v>7</v>
      </c>
      <c r="R173" s="11">
        <v>8</v>
      </c>
      <c r="S173" s="11">
        <v>9</v>
      </c>
    </row>
    <row r="174" spans="1:19" s="13" customFormat="1" ht="23.25" customHeight="1">
      <c r="A174" s="136" t="s">
        <v>102</v>
      </c>
      <c r="B174" s="136"/>
      <c r="C174" s="23">
        <v>500</v>
      </c>
      <c r="D174" s="127" t="s">
        <v>263</v>
      </c>
      <c r="E174" s="127"/>
      <c r="F174" s="127"/>
      <c r="G174" s="127"/>
      <c r="H174" s="127"/>
      <c r="I174" s="127"/>
      <c r="J174" s="127"/>
      <c r="K174" s="127"/>
      <c r="L174" s="127"/>
      <c r="M174" s="127"/>
      <c r="N174" s="97">
        <v>5571919.3</v>
      </c>
      <c r="O174" s="81"/>
      <c r="P174" s="82">
        <v>0</v>
      </c>
      <c r="Q174" s="82">
        <v>0</v>
      </c>
      <c r="R174" s="81"/>
      <c r="S174" s="12">
        <v>0</v>
      </c>
    </row>
    <row r="175" spans="1:19" ht="13.5" thickBot="1">
      <c r="A175" s="128" t="s">
        <v>36</v>
      </c>
      <c r="B175" s="128"/>
      <c r="C175" s="14"/>
      <c r="D175" s="139"/>
      <c r="E175" s="139"/>
      <c r="F175" s="139"/>
      <c r="G175" s="139"/>
      <c r="H175" s="139"/>
      <c r="I175" s="139"/>
      <c r="J175" s="139"/>
      <c r="K175" s="139"/>
      <c r="L175" s="139"/>
      <c r="M175" s="27"/>
      <c r="N175" s="96"/>
      <c r="O175" s="28"/>
      <c r="P175" s="28"/>
      <c r="Q175" s="28"/>
      <c r="R175" s="28"/>
      <c r="S175" s="29"/>
    </row>
    <row r="176" spans="1:19" s="13" customFormat="1" ht="23.25" customHeight="1">
      <c r="A176" s="140" t="s">
        <v>103</v>
      </c>
      <c r="B176" s="140"/>
      <c r="C176" s="30">
        <v>520</v>
      </c>
      <c r="D176" s="127" t="s">
        <v>268</v>
      </c>
      <c r="E176" s="127"/>
      <c r="F176" s="127"/>
      <c r="G176" s="127"/>
      <c r="H176" s="127"/>
      <c r="I176" s="127"/>
      <c r="J176" s="127"/>
      <c r="K176" s="127"/>
      <c r="L176" s="127"/>
      <c r="M176" s="127"/>
      <c r="N176" s="98">
        <v>4132312.25</v>
      </c>
      <c r="O176" s="31">
        <v>0</v>
      </c>
      <c r="P176" s="31">
        <v>0</v>
      </c>
      <c r="Q176" s="31">
        <v>0</v>
      </c>
      <c r="R176" s="31">
        <v>0</v>
      </c>
      <c r="S176" s="32">
        <v>0</v>
      </c>
    </row>
    <row r="177" spans="1:21" ht="12" customHeight="1" thickBot="1">
      <c r="A177" s="141" t="s">
        <v>104</v>
      </c>
      <c r="B177" s="141"/>
      <c r="C177" s="24"/>
      <c r="D177" s="142"/>
      <c r="E177" s="142"/>
      <c r="F177" s="142"/>
      <c r="G177" s="142"/>
      <c r="H177" s="142"/>
      <c r="I177" s="142"/>
      <c r="J177" s="142"/>
      <c r="K177" s="142"/>
      <c r="L177" s="142"/>
      <c r="M177" s="33"/>
      <c r="N177" s="34"/>
      <c r="O177" s="34"/>
      <c r="P177" s="34"/>
      <c r="Q177" s="34"/>
      <c r="R177" s="34"/>
      <c r="S177" s="35"/>
      <c r="U177" s="2"/>
    </row>
    <row r="178" spans="1:19" s="13" customFormat="1" ht="11.25" customHeight="1" outlineLevel="1">
      <c r="A178" s="143" t="s">
        <v>105</v>
      </c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</row>
    <row r="179" spans="1:19" s="13" customFormat="1" ht="23.25" customHeight="1">
      <c r="A179" s="144" t="s">
        <v>106</v>
      </c>
      <c r="B179" s="144"/>
      <c r="C179" s="30">
        <v>620</v>
      </c>
      <c r="D179" s="145" t="s">
        <v>35</v>
      </c>
      <c r="E179" s="145"/>
      <c r="F179" s="145"/>
      <c r="G179" s="145"/>
      <c r="H179" s="145"/>
      <c r="I179" s="145"/>
      <c r="J179" s="145"/>
      <c r="K179" s="145"/>
      <c r="L179" s="145"/>
      <c r="M179" s="145"/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2">
        <v>0</v>
      </c>
    </row>
    <row r="180" spans="1:21" ht="12" customHeight="1">
      <c r="A180" s="141" t="s">
        <v>104</v>
      </c>
      <c r="B180" s="141"/>
      <c r="C180" s="24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34"/>
      <c r="O180" s="34"/>
      <c r="P180" s="34"/>
      <c r="Q180" s="34"/>
      <c r="R180" s="34"/>
      <c r="S180" s="35"/>
      <c r="U180" s="2"/>
    </row>
    <row r="181" spans="1:19" s="13" customFormat="1" ht="11.25" customHeight="1" outlineLevel="1">
      <c r="A181" s="143" t="s">
        <v>105</v>
      </c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</row>
    <row r="182" spans="1:19" s="13" customFormat="1" ht="12" customHeight="1">
      <c r="A182" s="147" t="s">
        <v>107</v>
      </c>
      <c r="B182" s="147"/>
      <c r="C182" s="36">
        <v>700</v>
      </c>
      <c r="D182" s="148" t="s">
        <v>35</v>
      </c>
      <c r="E182" s="148"/>
      <c r="F182" s="148"/>
      <c r="G182" s="148"/>
      <c r="H182" s="148"/>
      <c r="I182" s="148"/>
      <c r="J182" s="148"/>
      <c r="K182" s="148"/>
      <c r="L182" s="148"/>
      <c r="M182" s="148"/>
      <c r="N182" s="37">
        <v>0</v>
      </c>
      <c r="O182" s="22" t="s">
        <v>35</v>
      </c>
      <c r="P182" s="37">
        <v>0</v>
      </c>
      <c r="Q182" s="37">
        <v>0</v>
      </c>
      <c r="R182" s="37">
        <v>0</v>
      </c>
      <c r="S182" s="38">
        <v>0</v>
      </c>
    </row>
    <row r="183" spans="1:19" s="13" customFormat="1" ht="12" customHeight="1">
      <c r="A183" s="149" t="s">
        <v>108</v>
      </c>
      <c r="B183" s="149"/>
      <c r="C183" s="30">
        <v>710</v>
      </c>
      <c r="D183" s="145" t="s">
        <v>35</v>
      </c>
      <c r="E183" s="145"/>
      <c r="F183" s="145"/>
      <c r="G183" s="145"/>
      <c r="H183" s="145"/>
      <c r="I183" s="145"/>
      <c r="J183" s="145"/>
      <c r="K183" s="145"/>
      <c r="L183" s="145"/>
      <c r="M183" s="145"/>
      <c r="N183" s="31">
        <v>0</v>
      </c>
      <c r="O183" s="39" t="s">
        <v>35</v>
      </c>
      <c r="P183" s="31">
        <v>0</v>
      </c>
      <c r="Q183" s="31">
        <v>0</v>
      </c>
      <c r="R183" s="31">
        <v>0</v>
      </c>
      <c r="S183" s="40" t="s">
        <v>35</v>
      </c>
    </row>
    <row r="184" spans="1:19" s="13" customFormat="1" ht="11.25" customHeight="1" outlineLevel="1">
      <c r="A184" s="150" t="s">
        <v>105</v>
      </c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</row>
    <row r="185" spans="1:19" s="13" customFormat="1" ht="12" customHeight="1">
      <c r="A185" s="149" t="s">
        <v>109</v>
      </c>
      <c r="B185" s="149"/>
      <c r="C185" s="30">
        <v>720</v>
      </c>
      <c r="D185" s="145" t="s">
        <v>35</v>
      </c>
      <c r="E185" s="145"/>
      <c r="F185" s="145"/>
      <c r="G185" s="145"/>
      <c r="H185" s="145"/>
      <c r="I185" s="145"/>
      <c r="J185" s="145"/>
      <c r="K185" s="145"/>
      <c r="L185" s="145"/>
      <c r="M185" s="145"/>
      <c r="N185" s="31">
        <v>0</v>
      </c>
      <c r="O185" s="39" t="s">
        <v>35</v>
      </c>
      <c r="P185" s="31">
        <v>0</v>
      </c>
      <c r="Q185" s="31">
        <v>0</v>
      </c>
      <c r="R185" s="31">
        <v>0</v>
      </c>
      <c r="S185" s="40" t="s">
        <v>35</v>
      </c>
    </row>
    <row r="186" spans="1:19" s="13" customFormat="1" ht="11.25" customHeight="1" outlineLevel="1">
      <c r="A186" s="150" t="s">
        <v>105</v>
      </c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</row>
    <row r="187" spans="1:19" s="13" customFormat="1" ht="23.25" customHeight="1">
      <c r="A187" s="147" t="s">
        <v>110</v>
      </c>
      <c r="B187" s="147"/>
      <c r="C187" s="36">
        <v>800</v>
      </c>
      <c r="D187" s="151" t="s">
        <v>35</v>
      </c>
      <c r="E187" s="151"/>
      <c r="F187" s="151"/>
      <c r="G187" s="151"/>
      <c r="H187" s="151"/>
      <c r="I187" s="151"/>
      <c r="J187" s="151"/>
      <c r="K187" s="151"/>
      <c r="L187" s="151"/>
      <c r="M187" s="151"/>
      <c r="N187" s="22" t="s">
        <v>35</v>
      </c>
      <c r="O187" s="84">
        <f>SUM(O188)</f>
        <v>1439607.0500000003</v>
      </c>
      <c r="P187" s="85">
        <v>0</v>
      </c>
      <c r="Q187" s="85">
        <v>0</v>
      </c>
      <c r="R187" s="84">
        <f>SUM(R188)</f>
        <v>1439607.0500000003</v>
      </c>
      <c r="S187" s="41" t="s">
        <v>35</v>
      </c>
    </row>
    <row r="188" spans="1:19" s="13" customFormat="1" ht="43.5" customHeight="1">
      <c r="A188" s="154" t="s">
        <v>111</v>
      </c>
      <c r="B188" s="154"/>
      <c r="C188" s="30">
        <v>810</v>
      </c>
      <c r="D188" s="151" t="s">
        <v>35</v>
      </c>
      <c r="E188" s="151"/>
      <c r="F188" s="151"/>
      <c r="G188" s="151"/>
      <c r="H188" s="151"/>
      <c r="I188" s="151"/>
      <c r="J188" s="151"/>
      <c r="K188" s="151"/>
      <c r="L188" s="151"/>
      <c r="M188" s="151"/>
      <c r="N188" s="22" t="s">
        <v>35</v>
      </c>
      <c r="O188" s="84">
        <f>SUM(O189:O191)</f>
        <v>1439607.0500000003</v>
      </c>
      <c r="P188" s="85">
        <v>0</v>
      </c>
      <c r="Q188" s="86" t="s">
        <v>35</v>
      </c>
      <c r="R188" s="84">
        <f>SUM(R189:R191)</f>
        <v>1439607.0500000003</v>
      </c>
      <c r="S188" s="41" t="s">
        <v>35</v>
      </c>
    </row>
    <row r="189" spans="1:19" s="1" customFormat="1" ht="12.75" customHeight="1">
      <c r="A189" s="152" t="s">
        <v>104</v>
      </c>
      <c r="B189" s="152"/>
      <c r="C189" s="14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42"/>
      <c r="O189" s="110">
        <f>SUM(O18)*(-1)</f>
        <v>-2155832.2199999997</v>
      </c>
      <c r="P189" s="87"/>
      <c r="Q189" s="87"/>
      <c r="R189" s="104">
        <f>SUM(O189)</f>
        <v>-2155832.2199999997</v>
      </c>
      <c r="S189" s="43"/>
    </row>
    <row r="190" spans="1:19" s="13" customFormat="1" ht="32.25" customHeight="1">
      <c r="A190" s="155" t="s">
        <v>112</v>
      </c>
      <c r="B190" s="155"/>
      <c r="C190" s="30">
        <v>811</v>
      </c>
      <c r="D190" s="146" t="s">
        <v>35</v>
      </c>
      <c r="E190" s="146"/>
      <c r="F190" s="146"/>
      <c r="G190" s="146"/>
      <c r="H190" s="146"/>
      <c r="I190" s="146"/>
      <c r="J190" s="146"/>
      <c r="K190" s="146"/>
      <c r="L190" s="146"/>
      <c r="M190" s="146"/>
      <c r="N190" s="39" t="s">
        <v>35</v>
      </c>
      <c r="O190" s="111"/>
      <c r="P190" s="88">
        <v>0</v>
      </c>
      <c r="Q190" s="89" t="s">
        <v>35</v>
      </c>
      <c r="R190" s="105"/>
      <c r="S190" s="40" t="s">
        <v>35</v>
      </c>
    </row>
    <row r="191" spans="1:19" s="13" customFormat="1" ht="32.25" customHeight="1">
      <c r="A191" s="159" t="s">
        <v>113</v>
      </c>
      <c r="B191" s="159"/>
      <c r="C191" s="30">
        <v>812</v>
      </c>
      <c r="D191" s="151" t="s">
        <v>35</v>
      </c>
      <c r="E191" s="151"/>
      <c r="F191" s="151"/>
      <c r="G191" s="151"/>
      <c r="H191" s="151"/>
      <c r="I191" s="151"/>
      <c r="J191" s="151"/>
      <c r="K191" s="151"/>
      <c r="L191" s="151"/>
      <c r="M191" s="151"/>
      <c r="N191" s="22" t="s">
        <v>35</v>
      </c>
      <c r="O191" s="91">
        <f>SUM(P67)</f>
        <v>3595439.27</v>
      </c>
      <c r="P191" s="85">
        <v>0</v>
      </c>
      <c r="Q191" s="86" t="s">
        <v>35</v>
      </c>
      <c r="R191" s="91">
        <f>SUM(O191)</f>
        <v>3595439.27</v>
      </c>
      <c r="S191" s="41" t="s">
        <v>35</v>
      </c>
    </row>
    <row r="192" spans="1:19" s="13" customFormat="1" ht="21.75" customHeight="1">
      <c r="A192" s="154" t="s">
        <v>114</v>
      </c>
      <c r="B192" s="154"/>
      <c r="C192" s="30">
        <v>820</v>
      </c>
      <c r="D192" s="151" t="s">
        <v>35</v>
      </c>
      <c r="E192" s="151"/>
      <c r="F192" s="151"/>
      <c r="G192" s="151"/>
      <c r="H192" s="151"/>
      <c r="I192" s="151"/>
      <c r="J192" s="151"/>
      <c r="K192" s="151"/>
      <c r="L192" s="151"/>
      <c r="M192" s="151"/>
      <c r="N192" s="22" t="s">
        <v>35</v>
      </c>
      <c r="O192" s="22" t="s">
        <v>35</v>
      </c>
      <c r="P192" s="37">
        <v>0</v>
      </c>
      <c r="Q192" s="37">
        <v>0</v>
      </c>
      <c r="R192" s="37">
        <v>0</v>
      </c>
      <c r="S192" s="41" t="s">
        <v>35</v>
      </c>
    </row>
    <row r="193" spans="1:21" ht="12" customHeight="1">
      <c r="A193" s="152" t="s">
        <v>36</v>
      </c>
      <c r="B193" s="152"/>
      <c r="C193" s="14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42"/>
      <c r="O193" s="42"/>
      <c r="P193" s="42"/>
      <c r="Q193" s="42"/>
      <c r="R193" s="42"/>
      <c r="S193" s="43"/>
      <c r="U193" s="2"/>
    </row>
    <row r="194" spans="1:19" s="13" customFormat="1" ht="21.75" customHeight="1">
      <c r="A194" s="155" t="s">
        <v>115</v>
      </c>
      <c r="B194" s="155"/>
      <c r="C194" s="30">
        <v>821</v>
      </c>
      <c r="D194" s="146" t="s">
        <v>35</v>
      </c>
      <c r="E194" s="146"/>
      <c r="F194" s="146"/>
      <c r="G194" s="146"/>
      <c r="H194" s="146"/>
      <c r="I194" s="146"/>
      <c r="J194" s="146"/>
      <c r="K194" s="146"/>
      <c r="L194" s="146"/>
      <c r="M194" s="146"/>
      <c r="N194" s="39" t="s">
        <v>35</v>
      </c>
      <c r="O194" s="39" t="s">
        <v>35</v>
      </c>
      <c r="P194" s="31">
        <v>0</v>
      </c>
      <c r="Q194" s="31">
        <v>0</v>
      </c>
      <c r="R194" s="31">
        <v>0</v>
      </c>
      <c r="S194" s="40" t="s">
        <v>35</v>
      </c>
    </row>
    <row r="195" spans="1:19" s="13" customFormat="1" ht="21.75" customHeight="1">
      <c r="A195" s="159" t="s">
        <v>116</v>
      </c>
      <c r="B195" s="159"/>
      <c r="C195" s="44">
        <v>822</v>
      </c>
      <c r="D195" s="151" t="s">
        <v>35</v>
      </c>
      <c r="E195" s="151"/>
      <c r="F195" s="151"/>
      <c r="G195" s="151"/>
      <c r="H195" s="151"/>
      <c r="I195" s="151"/>
      <c r="J195" s="151"/>
      <c r="K195" s="151"/>
      <c r="L195" s="151"/>
      <c r="M195" s="151"/>
      <c r="N195" s="22" t="s">
        <v>35</v>
      </c>
      <c r="O195" s="22" t="s">
        <v>35</v>
      </c>
      <c r="P195" s="37">
        <v>0</v>
      </c>
      <c r="Q195" s="37">
        <v>0</v>
      </c>
      <c r="R195" s="37">
        <v>0</v>
      </c>
      <c r="S195" s="41" t="s">
        <v>35</v>
      </c>
    </row>
    <row r="197" spans="1:21" ht="12" customHeight="1">
      <c r="A197" s="45" t="s">
        <v>128</v>
      </c>
      <c r="B197" s="2"/>
      <c r="C197" s="2"/>
      <c r="D197" s="123" t="s">
        <v>117</v>
      </c>
      <c r="E197" s="123"/>
      <c r="F197" s="123"/>
      <c r="G197" s="123"/>
      <c r="H197" s="123"/>
      <c r="I197" s="123"/>
      <c r="J197" s="123"/>
      <c r="K197" s="123"/>
      <c r="L197" s="123"/>
      <c r="M197" s="2"/>
      <c r="N197" s="160" t="s">
        <v>118</v>
      </c>
      <c r="O197" s="160"/>
      <c r="P197" s="2"/>
      <c r="Q197" s="2"/>
      <c r="R197" s="2"/>
      <c r="S197" s="2"/>
      <c r="T197" s="2"/>
      <c r="U197" s="2"/>
    </row>
    <row r="198" spans="1:15" ht="12.75">
      <c r="A198" s="1" t="s">
        <v>6</v>
      </c>
      <c r="B198" s="46" t="s">
        <v>119</v>
      </c>
      <c r="C198" s="1" t="s">
        <v>6</v>
      </c>
      <c r="D198" s="156" t="s">
        <v>120</v>
      </c>
      <c r="E198" s="156"/>
      <c r="F198" s="156"/>
      <c r="G198" s="156"/>
      <c r="H198" s="156"/>
      <c r="I198" s="156"/>
      <c r="J198" s="156"/>
      <c r="K198" s="156"/>
      <c r="L198" s="156"/>
      <c r="M198" s="1" t="s">
        <v>6</v>
      </c>
      <c r="N198" s="160"/>
      <c r="O198" s="160"/>
    </row>
    <row r="199" spans="15:19" ht="12.75">
      <c r="O199" s="1" t="s">
        <v>6</v>
      </c>
      <c r="P199" s="46" t="s">
        <v>119</v>
      </c>
      <c r="Q199" s="1" t="s">
        <v>6</v>
      </c>
      <c r="R199" s="169" t="s">
        <v>120</v>
      </c>
      <c r="S199" s="169"/>
    </row>
    <row r="200" spans="1:12" ht="12.75">
      <c r="A200" s="45" t="s">
        <v>129</v>
      </c>
      <c r="D200" s="168" t="s">
        <v>130</v>
      </c>
      <c r="E200" s="168"/>
      <c r="F200" s="168"/>
      <c r="G200" s="168"/>
      <c r="H200" s="168"/>
      <c r="I200" s="168"/>
      <c r="J200" s="168"/>
      <c r="K200" s="168"/>
      <c r="L200" s="168"/>
    </row>
    <row r="201" spans="1:13" ht="12.75">
      <c r="A201" s="1" t="s">
        <v>6</v>
      </c>
      <c r="B201" s="46" t="s">
        <v>119</v>
      </c>
      <c r="C201" s="1" t="s">
        <v>6</v>
      </c>
      <c r="D201" s="156" t="s">
        <v>120</v>
      </c>
      <c r="E201" s="156"/>
      <c r="F201" s="156"/>
      <c r="G201" s="156"/>
      <c r="H201" s="156"/>
      <c r="I201" s="156"/>
      <c r="J201" s="156"/>
      <c r="K201" s="156"/>
      <c r="L201" s="156"/>
      <c r="M201" s="1" t="s">
        <v>6</v>
      </c>
    </row>
    <row r="203" spans="1:21" ht="11.25" customHeight="1">
      <c r="A203" s="47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</sheetData>
  <sheetProtection/>
  <mergeCells count="516">
    <mergeCell ref="K84:L84"/>
    <mergeCell ref="A85:B85"/>
    <mergeCell ref="G85:J85"/>
    <mergeCell ref="K85:L85"/>
    <mergeCell ref="A86:B86"/>
    <mergeCell ref="G86:J86"/>
    <mergeCell ref="K86:L86"/>
    <mergeCell ref="A82:B82"/>
    <mergeCell ref="G82:J82"/>
    <mergeCell ref="K82:L82"/>
    <mergeCell ref="A89:B89"/>
    <mergeCell ref="G89:J89"/>
    <mergeCell ref="K89:L89"/>
    <mergeCell ref="A88:B88"/>
    <mergeCell ref="G88:J88"/>
    <mergeCell ref="K88:L88"/>
    <mergeCell ref="G84:J84"/>
    <mergeCell ref="A79:B79"/>
    <mergeCell ref="G79:J79"/>
    <mergeCell ref="K79:L79"/>
    <mergeCell ref="A80:B80"/>
    <mergeCell ref="G80:J80"/>
    <mergeCell ref="K80:L80"/>
    <mergeCell ref="K113:L113"/>
    <mergeCell ref="A75:B75"/>
    <mergeCell ref="G75:J75"/>
    <mergeCell ref="K75:L75"/>
    <mergeCell ref="A77:B77"/>
    <mergeCell ref="G77:J77"/>
    <mergeCell ref="K77:L77"/>
    <mergeCell ref="A78:B78"/>
    <mergeCell ref="G78:J78"/>
    <mergeCell ref="K78:L78"/>
    <mergeCell ref="A103:B103"/>
    <mergeCell ref="G103:J103"/>
    <mergeCell ref="K103:L103"/>
    <mergeCell ref="A110:B110"/>
    <mergeCell ref="G109:J109"/>
    <mergeCell ref="K109:L109"/>
    <mergeCell ref="A104:B104"/>
    <mergeCell ref="A107:B107"/>
    <mergeCell ref="G106:J106"/>
    <mergeCell ref="K106:L106"/>
    <mergeCell ref="A101:B101"/>
    <mergeCell ref="G101:J101"/>
    <mergeCell ref="K101:L101"/>
    <mergeCell ref="A102:B102"/>
    <mergeCell ref="G102:J102"/>
    <mergeCell ref="K102:L102"/>
    <mergeCell ref="D200:L200"/>
    <mergeCell ref="R199:S199"/>
    <mergeCell ref="A119:B119"/>
    <mergeCell ref="G119:J119"/>
    <mergeCell ref="K119:L119"/>
    <mergeCell ref="A140:B140"/>
    <mergeCell ref="G140:J140"/>
    <mergeCell ref="A191:B191"/>
    <mergeCell ref="D191:M191"/>
    <mergeCell ref="A192:B192"/>
    <mergeCell ref="G155:J155"/>
    <mergeCell ref="K155:L155"/>
    <mergeCell ref="A163:B163"/>
    <mergeCell ref="G163:J163"/>
    <mergeCell ref="K163:L163"/>
    <mergeCell ref="A161:B161"/>
    <mergeCell ref="G157:J157"/>
    <mergeCell ref="A158:B158"/>
    <mergeCell ref="G158:J158"/>
    <mergeCell ref="A159:B159"/>
    <mergeCell ref="A129:B129"/>
    <mergeCell ref="G129:J129"/>
    <mergeCell ref="K129:L129"/>
    <mergeCell ref="A114:B114"/>
    <mergeCell ref="G114:J114"/>
    <mergeCell ref="K114:L114"/>
    <mergeCell ref="A115:B115"/>
    <mergeCell ref="G115:J115"/>
    <mergeCell ref="K115:L115"/>
    <mergeCell ref="A128:B128"/>
    <mergeCell ref="A109:B109"/>
    <mergeCell ref="G107:J107"/>
    <mergeCell ref="K107:L107"/>
    <mergeCell ref="A108:B108"/>
    <mergeCell ref="A111:B111"/>
    <mergeCell ref="G111:J111"/>
    <mergeCell ref="K111:L111"/>
    <mergeCell ref="A97:B97"/>
    <mergeCell ref="G97:J97"/>
    <mergeCell ref="K97:L97"/>
    <mergeCell ref="A100:B100"/>
    <mergeCell ref="G100:J100"/>
    <mergeCell ref="K100:L100"/>
    <mergeCell ref="A93:B93"/>
    <mergeCell ref="G93:J93"/>
    <mergeCell ref="K93:L93"/>
    <mergeCell ref="A94:B94"/>
    <mergeCell ref="G94:J94"/>
    <mergeCell ref="K94:L94"/>
    <mergeCell ref="A92:B92"/>
    <mergeCell ref="G92:J92"/>
    <mergeCell ref="K92:L92"/>
    <mergeCell ref="A90:B90"/>
    <mergeCell ref="G90:J90"/>
    <mergeCell ref="K90:L90"/>
    <mergeCell ref="A91:B91"/>
    <mergeCell ref="G91:J91"/>
    <mergeCell ref="K91:L91"/>
    <mergeCell ref="A81:B81"/>
    <mergeCell ref="G81:J81"/>
    <mergeCell ref="K81:L81"/>
    <mergeCell ref="A87:B87"/>
    <mergeCell ref="G87:J87"/>
    <mergeCell ref="K87:L87"/>
    <mergeCell ref="A83:B83"/>
    <mergeCell ref="G83:J83"/>
    <mergeCell ref="K83:L83"/>
    <mergeCell ref="A84:B84"/>
    <mergeCell ref="A74:B74"/>
    <mergeCell ref="G74:J74"/>
    <mergeCell ref="K74:L74"/>
    <mergeCell ref="A76:B76"/>
    <mergeCell ref="G76:J76"/>
    <mergeCell ref="K76:L76"/>
    <mergeCell ref="A71:B71"/>
    <mergeCell ref="G71:J71"/>
    <mergeCell ref="K71:L71"/>
    <mergeCell ref="A73:B73"/>
    <mergeCell ref="G73:J73"/>
    <mergeCell ref="K73:L73"/>
    <mergeCell ref="A72:B72"/>
    <mergeCell ref="G72:J72"/>
    <mergeCell ref="K72:L72"/>
    <mergeCell ref="A46:B46"/>
    <mergeCell ref="F46:J46"/>
    <mergeCell ref="K46:L46"/>
    <mergeCell ref="K20:L20"/>
    <mergeCell ref="A70:B70"/>
    <mergeCell ref="G70:J70"/>
    <mergeCell ref="K70:L70"/>
    <mergeCell ref="A69:B69"/>
    <mergeCell ref="G69:J69"/>
    <mergeCell ref="K69:L69"/>
    <mergeCell ref="A44:B44"/>
    <mergeCell ref="F44:J44"/>
    <mergeCell ref="K44:L44"/>
    <mergeCell ref="A45:B45"/>
    <mergeCell ref="F45:J45"/>
    <mergeCell ref="K45:L45"/>
    <mergeCell ref="A42:B42"/>
    <mergeCell ref="F42:J42"/>
    <mergeCell ref="K42:L42"/>
    <mergeCell ref="A43:B43"/>
    <mergeCell ref="F43:J43"/>
    <mergeCell ref="K43:L43"/>
    <mergeCell ref="A39:B39"/>
    <mergeCell ref="F39:J39"/>
    <mergeCell ref="K39:L39"/>
    <mergeCell ref="A40:B40"/>
    <mergeCell ref="F40:J40"/>
    <mergeCell ref="K40:L40"/>
    <mergeCell ref="A37:B37"/>
    <mergeCell ref="F37:J37"/>
    <mergeCell ref="K37:L37"/>
    <mergeCell ref="A38:B38"/>
    <mergeCell ref="F38:J38"/>
    <mergeCell ref="K38:L38"/>
    <mergeCell ref="A35:B35"/>
    <mergeCell ref="F35:J35"/>
    <mergeCell ref="K35:L35"/>
    <mergeCell ref="A36:B36"/>
    <mergeCell ref="F36:J36"/>
    <mergeCell ref="K36:L36"/>
    <mergeCell ref="A33:B33"/>
    <mergeCell ref="F33:J33"/>
    <mergeCell ref="K33:L33"/>
    <mergeCell ref="A34:B34"/>
    <mergeCell ref="F34:J34"/>
    <mergeCell ref="K34:L34"/>
    <mergeCell ref="A31:B31"/>
    <mergeCell ref="F31:J31"/>
    <mergeCell ref="K31:L31"/>
    <mergeCell ref="A32:B32"/>
    <mergeCell ref="F32:J32"/>
    <mergeCell ref="K32:L32"/>
    <mergeCell ref="A29:B29"/>
    <mergeCell ref="F29:J29"/>
    <mergeCell ref="K29:L29"/>
    <mergeCell ref="A30:B30"/>
    <mergeCell ref="F30:J30"/>
    <mergeCell ref="K30:L30"/>
    <mergeCell ref="A27:B27"/>
    <mergeCell ref="F27:J27"/>
    <mergeCell ref="K27:L27"/>
    <mergeCell ref="A28:B28"/>
    <mergeCell ref="F28:J28"/>
    <mergeCell ref="K28:L28"/>
    <mergeCell ref="A25:B25"/>
    <mergeCell ref="F25:J25"/>
    <mergeCell ref="K25:L25"/>
    <mergeCell ref="A26:B26"/>
    <mergeCell ref="F26:J26"/>
    <mergeCell ref="K26:L26"/>
    <mergeCell ref="A23:B23"/>
    <mergeCell ref="F23:J23"/>
    <mergeCell ref="K23:L23"/>
    <mergeCell ref="A24:B24"/>
    <mergeCell ref="F24:J24"/>
    <mergeCell ref="K24:L24"/>
    <mergeCell ref="A20:B20"/>
    <mergeCell ref="F20:J20"/>
    <mergeCell ref="A21:B21"/>
    <mergeCell ref="F21:J21"/>
    <mergeCell ref="A22:B22"/>
    <mergeCell ref="F22:J22"/>
    <mergeCell ref="A60:B60"/>
    <mergeCell ref="F60:J60"/>
    <mergeCell ref="K60:L60"/>
    <mergeCell ref="A58:B58"/>
    <mergeCell ref="F58:J58"/>
    <mergeCell ref="K58:L58"/>
    <mergeCell ref="A59:B59"/>
    <mergeCell ref="F59:J59"/>
    <mergeCell ref="K59:L59"/>
    <mergeCell ref="A57:B57"/>
    <mergeCell ref="F57:J57"/>
    <mergeCell ref="K57:L57"/>
    <mergeCell ref="A116:B116"/>
    <mergeCell ref="G116:J116"/>
    <mergeCell ref="K116:L116"/>
    <mergeCell ref="K104:L104"/>
    <mergeCell ref="A105:B105"/>
    <mergeCell ref="G105:J105"/>
    <mergeCell ref="K105:L105"/>
    <mergeCell ref="A56:B56"/>
    <mergeCell ref="F56:J56"/>
    <mergeCell ref="K56:L56"/>
    <mergeCell ref="G117:J117"/>
    <mergeCell ref="K117:L117"/>
    <mergeCell ref="G118:J118"/>
    <mergeCell ref="K118:L118"/>
    <mergeCell ref="A117:B117"/>
    <mergeCell ref="A118:B118"/>
    <mergeCell ref="G104:J104"/>
    <mergeCell ref="G159:J159"/>
    <mergeCell ref="K159:L159"/>
    <mergeCell ref="A160:B160"/>
    <mergeCell ref="G160:J160"/>
    <mergeCell ref="K160:L160"/>
    <mergeCell ref="A54:B54"/>
    <mergeCell ref="F54:J54"/>
    <mergeCell ref="K54:L54"/>
    <mergeCell ref="A150:B150"/>
    <mergeCell ref="G150:J150"/>
    <mergeCell ref="A52:B52"/>
    <mergeCell ref="F52:J52"/>
    <mergeCell ref="K52:L52"/>
    <mergeCell ref="A53:B53"/>
    <mergeCell ref="F53:J53"/>
    <mergeCell ref="K53:L53"/>
    <mergeCell ref="F50:J50"/>
    <mergeCell ref="K50:L50"/>
    <mergeCell ref="A51:B51"/>
    <mergeCell ref="F51:J51"/>
    <mergeCell ref="K51:L51"/>
    <mergeCell ref="A50:B50"/>
    <mergeCell ref="A47:B47"/>
    <mergeCell ref="F47:J47"/>
    <mergeCell ref="A48:B48"/>
    <mergeCell ref="F48:J48"/>
    <mergeCell ref="A49:B49"/>
    <mergeCell ref="F49:J49"/>
    <mergeCell ref="D201:L201"/>
    <mergeCell ref="T15:T16"/>
    <mergeCell ref="V64:V65"/>
    <mergeCell ref="A194:B194"/>
    <mergeCell ref="D194:M194"/>
    <mergeCell ref="A195:B195"/>
    <mergeCell ref="D195:M195"/>
    <mergeCell ref="D197:L197"/>
    <mergeCell ref="N197:O198"/>
    <mergeCell ref="D198:L198"/>
    <mergeCell ref="D192:M192"/>
    <mergeCell ref="A193:B193"/>
    <mergeCell ref="D193:M193"/>
    <mergeCell ref="A188:B188"/>
    <mergeCell ref="D188:M188"/>
    <mergeCell ref="A189:B189"/>
    <mergeCell ref="D189:M189"/>
    <mergeCell ref="A190:B190"/>
    <mergeCell ref="D190:M190"/>
    <mergeCell ref="A184:S184"/>
    <mergeCell ref="A185:B185"/>
    <mergeCell ref="D185:M185"/>
    <mergeCell ref="A186:S186"/>
    <mergeCell ref="A187:B187"/>
    <mergeCell ref="D187:M187"/>
    <mergeCell ref="A180:B180"/>
    <mergeCell ref="D180:M180"/>
    <mergeCell ref="A181:S181"/>
    <mergeCell ref="A182:B182"/>
    <mergeCell ref="D182:M182"/>
    <mergeCell ref="A183:B183"/>
    <mergeCell ref="D183:M183"/>
    <mergeCell ref="A176:B176"/>
    <mergeCell ref="D176:M176"/>
    <mergeCell ref="A177:B177"/>
    <mergeCell ref="D177:L177"/>
    <mergeCell ref="A178:S178"/>
    <mergeCell ref="A179:B179"/>
    <mergeCell ref="D179:M179"/>
    <mergeCell ref="A173:B173"/>
    <mergeCell ref="D173:M173"/>
    <mergeCell ref="A174:B174"/>
    <mergeCell ref="D174:M174"/>
    <mergeCell ref="A175:B175"/>
    <mergeCell ref="D175:L175"/>
    <mergeCell ref="A167:B167"/>
    <mergeCell ref="D167:M167"/>
    <mergeCell ref="A168:B168"/>
    <mergeCell ref="D168:K168"/>
    <mergeCell ref="A169:R169"/>
    <mergeCell ref="A171:B172"/>
    <mergeCell ref="C171:C172"/>
    <mergeCell ref="D171:M172"/>
    <mergeCell ref="N171:N172"/>
    <mergeCell ref="O171:R171"/>
    <mergeCell ref="A165:B165"/>
    <mergeCell ref="G165:J165"/>
    <mergeCell ref="K165:L165"/>
    <mergeCell ref="A166:B166"/>
    <mergeCell ref="G166:J166"/>
    <mergeCell ref="K166:L166"/>
    <mergeCell ref="G164:J164"/>
    <mergeCell ref="K164:L164"/>
    <mergeCell ref="A152:B152"/>
    <mergeCell ref="G152:J152"/>
    <mergeCell ref="K152:L152"/>
    <mergeCell ref="A153:B153"/>
    <mergeCell ref="G153:J153"/>
    <mergeCell ref="K153:L153"/>
    <mergeCell ref="K157:L157"/>
    <mergeCell ref="A155:B155"/>
    <mergeCell ref="K150:L150"/>
    <mergeCell ref="A151:B151"/>
    <mergeCell ref="G151:J151"/>
    <mergeCell ref="K151:L151"/>
    <mergeCell ref="A146:B146"/>
    <mergeCell ref="A148:B148"/>
    <mergeCell ref="G148:J148"/>
    <mergeCell ref="K148:L148"/>
    <mergeCell ref="A149:B149"/>
    <mergeCell ref="G149:J149"/>
    <mergeCell ref="K149:L149"/>
    <mergeCell ref="A132:B132"/>
    <mergeCell ref="G132:J132"/>
    <mergeCell ref="K132:L132"/>
    <mergeCell ref="A143:B143"/>
    <mergeCell ref="G143:J143"/>
    <mergeCell ref="K143:L143"/>
    <mergeCell ref="K142:L142"/>
    <mergeCell ref="A134:B134"/>
    <mergeCell ref="A139:B139"/>
    <mergeCell ref="G144:J144"/>
    <mergeCell ref="G108:J108"/>
    <mergeCell ref="K108:L108"/>
    <mergeCell ref="A127:B127"/>
    <mergeCell ref="G127:J127"/>
    <mergeCell ref="K127:L127"/>
    <mergeCell ref="A120:B120"/>
    <mergeCell ref="G120:J120"/>
    <mergeCell ref="K120:L120"/>
    <mergeCell ref="A112:B112"/>
    <mergeCell ref="K133:L133"/>
    <mergeCell ref="K139:L139"/>
    <mergeCell ref="A141:B141"/>
    <mergeCell ref="G141:J141"/>
    <mergeCell ref="K141:L141"/>
    <mergeCell ref="K140:L140"/>
    <mergeCell ref="G134:J134"/>
    <mergeCell ref="K135:L135"/>
    <mergeCell ref="G139:J139"/>
    <mergeCell ref="A124:B124"/>
    <mergeCell ref="G124:J124"/>
    <mergeCell ref="A130:B130"/>
    <mergeCell ref="G130:J130"/>
    <mergeCell ref="K130:L130"/>
    <mergeCell ref="A138:B138"/>
    <mergeCell ref="G138:J138"/>
    <mergeCell ref="K138:L138"/>
    <mergeCell ref="A133:B133"/>
    <mergeCell ref="G133:J133"/>
    <mergeCell ref="G128:J128"/>
    <mergeCell ref="K128:L128"/>
    <mergeCell ref="A123:B123"/>
    <mergeCell ref="G123:J123"/>
    <mergeCell ref="K123:L123"/>
    <mergeCell ref="A98:B98"/>
    <mergeCell ref="G98:J98"/>
    <mergeCell ref="K98:L98"/>
    <mergeCell ref="A99:B99"/>
    <mergeCell ref="G99:J99"/>
    <mergeCell ref="A106:B106"/>
    <mergeCell ref="K99:L99"/>
    <mergeCell ref="K122:L122"/>
    <mergeCell ref="A121:B121"/>
    <mergeCell ref="G121:J121"/>
    <mergeCell ref="K121:L121"/>
    <mergeCell ref="A122:B122"/>
    <mergeCell ref="G122:J122"/>
    <mergeCell ref="G112:J112"/>
    <mergeCell ref="K112:L112"/>
    <mergeCell ref="A96:B96"/>
    <mergeCell ref="G96:J96"/>
    <mergeCell ref="K96:L96"/>
    <mergeCell ref="A95:B95"/>
    <mergeCell ref="G95:J95"/>
    <mergeCell ref="K95:L95"/>
    <mergeCell ref="T64:U64"/>
    <mergeCell ref="A66:B66"/>
    <mergeCell ref="D66:M66"/>
    <mergeCell ref="A67:B67"/>
    <mergeCell ref="D67:M67"/>
    <mergeCell ref="A68:B68"/>
    <mergeCell ref="D68:K68"/>
    <mergeCell ref="A64:B65"/>
    <mergeCell ref="C64:C65"/>
    <mergeCell ref="D64:M65"/>
    <mergeCell ref="N64:N65"/>
    <mergeCell ref="O64:O65"/>
    <mergeCell ref="P64:S64"/>
    <mergeCell ref="A61:B61"/>
    <mergeCell ref="D61:L61"/>
    <mergeCell ref="A62:S62"/>
    <mergeCell ref="A18:B18"/>
    <mergeCell ref="D18:M18"/>
    <mergeCell ref="A19:B19"/>
    <mergeCell ref="D19:L19"/>
    <mergeCell ref="A15:B16"/>
    <mergeCell ref="C15:C16"/>
    <mergeCell ref="D15:M16"/>
    <mergeCell ref="N15:N16"/>
    <mergeCell ref="O15:R15"/>
    <mergeCell ref="A17:B17"/>
    <mergeCell ref="D17:M17"/>
    <mergeCell ref="A7:L7"/>
    <mergeCell ref="M7:Q8"/>
    <mergeCell ref="A8:L8"/>
    <mergeCell ref="A9:B9"/>
    <mergeCell ref="M9:Q9"/>
    <mergeCell ref="A13:S13"/>
    <mergeCell ref="A1:R1"/>
    <mergeCell ref="A2:R2"/>
    <mergeCell ref="A3:R3"/>
    <mergeCell ref="A4:R4"/>
    <mergeCell ref="D6:L6"/>
    <mergeCell ref="M6:N6"/>
    <mergeCell ref="A125:B125"/>
    <mergeCell ref="G125:J125"/>
    <mergeCell ref="K125:L125"/>
    <mergeCell ref="K21:L21"/>
    <mergeCell ref="K22:L22"/>
    <mergeCell ref="K47:L47"/>
    <mergeCell ref="K48:L48"/>
    <mergeCell ref="K49:L49"/>
    <mergeCell ref="A113:B113"/>
    <mergeCell ref="G113:J113"/>
    <mergeCell ref="K137:L137"/>
    <mergeCell ref="A142:B142"/>
    <mergeCell ref="G142:J142"/>
    <mergeCell ref="K124:L124"/>
    <mergeCell ref="A126:B126"/>
    <mergeCell ref="G126:J126"/>
    <mergeCell ref="K126:L126"/>
    <mergeCell ref="A131:B131"/>
    <mergeCell ref="G131:J131"/>
    <mergeCell ref="K131:L131"/>
    <mergeCell ref="A147:B147"/>
    <mergeCell ref="G147:J147"/>
    <mergeCell ref="K147:L147"/>
    <mergeCell ref="A144:B144"/>
    <mergeCell ref="K134:L134"/>
    <mergeCell ref="A136:B136"/>
    <mergeCell ref="G136:J136"/>
    <mergeCell ref="K136:L136"/>
    <mergeCell ref="A137:B137"/>
    <mergeCell ref="G137:J137"/>
    <mergeCell ref="G161:J161"/>
    <mergeCell ref="K161:L161"/>
    <mergeCell ref="A164:B164"/>
    <mergeCell ref="G145:J145"/>
    <mergeCell ref="K145:L145"/>
    <mergeCell ref="A154:B154"/>
    <mergeCell ref="G154:J154"/>
    <mergeCell ref="K154:L154"/>
    <mergeCell ref="G146:J146"/>
    <mergeCell ref="K146:L146"/>
    <mergeCell ref="A145:B145"/>
    <mergeCell ref="A156:B156"/>
    <mergeCell ref="G156:J156"/>
    <mergeCell ref="K156:L156"/>
    <mergeCell ref="O189:O190"/>
    <mergeCell ref="A157:B157"/>
    <mergeCell ref="K158:L158"/>
    <mergeCell ref="A162:B162"/>
    <mergeCell ref="G162:J162"/>
    <mergeCell ref="K162:L162"/>
    <mergeCell ref="A55:B55"/>
    <mergeCell ref="F55:J55"/>
    <mergeCell ref="K55:L55"/>
    <mergeCell ref="R189:R190"/>
    <mergeCell ref="A41:B41"/>
    <mergeCell ref="F41:J41"/>
    <mergeCell ref="K41:L41"/>
    <mergeCell ref="A135:B135"/>
    <mergeCell ref="G135:J135"/>
    <mergeCell ref="K144:L144"/>
  </mergeCells>
  <printOptions horizontalCentered="1" verticalCentered="1"/>
  <pageMargins left="0" right="0" top="0" bottom="0" header="0" footer="0"/>
  <pageSetup fitToHeight="4" fitToWidth="1" horizontalDpi="600" verticalDpi="600" orientation="portrait" paperSize="9" scale="72" r:id="rId1"/>
  <rowBreaks count="2" manualBreakCount="2">
    <brk id="61" max="0" man="1"/>
    <brk id="16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</dc:creator>
  <cp:keywords/>
  <dc:description/>
  <cp:lastModifiedBy>User</cp:lastModifiedBy>
  <cp:lastPrinted>2017-04-05T06:18:29Z</cp:lastPrinted>
  <dcterms:created xsi:type="dcterms:W3CDTF">2016-11-15T10:37:06Z</dcterms:created>
  <dcterms:modified xsi:type="dcterms:W3CDTF">2017-04-11T09:54:12Z</dcterms:modified>
  <cp:category/>
  <cp:version/>
  <cp:contentType/>
  <cp:contentStatus/>
  <cp:revision>1</cp:revision>
</cp:coreProperties>
</file>